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192.168.1.201\share\2-加藤\加藤作業\ネットワーク大津関係\株主総会\第8回\2）総会資料\資料原本\"/>
    </mc:Choice>
  </mc:AlternateContent>
  <xr:revisionPtr revIDLastSave="0" documentId="13_ncr:1_{264C28EA-A652-44E9-AB3B-137DBF90C5E3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大豆・麦" sheetId="7" r:id="rId1"/>
    <sheet name="計算" sheetId="1" r:id="rId2"/>
    <sheet name="R1麦" sheetId="12" r:id="rId3"/>
    <sheet name="作付計画書集計" sheetId="13" r:id="rId4"/>
  </sheets>
  <definedNames>
    <definedName name="_xlnm.Print_Area" localSheetId="3">作付計画書集計!$A$1:$P$42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9" i="13" l="1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40" i="13" l="1"/>
  <c r="O40" i="13"/>
  <c r="C19" i="13" l="1"/>
  <c r="C21" i="13" s="1"/>
  <c r="D19" i="13"/>
  <c r="D21" i="13" s="1"/>
  <c r="E19" i="13"/>
  <c r="E21" i="13" s="1"/>
  <c r="D26" i="13"/>
  <c r="D27" i="13"/>
  <c r="G27" i="13"/>
  <c r="D28" i="13"/>
  <c r="G28" i="13"/>
  <c r="D29" i="13"/>
  <c r="G29" i="13"/>
  <c r="D30" i="13"/>
  <c r="G30" i="13"/>
  <c r="D31" i="13"/>
  <c r="G31" i="13"/>
  <c r="D32" i="13"/>
  <c r="G32" i="13"/>
  <c r="D33" i="13"/>
  <c r="G33" i="13"/>
  <c r="D34" i="13"/>
  <c r="G34" i="13"/>
  <c r="D35" i="13"/>
  <c r="G35" i="13"/>
  <c r="D37" i="13"/>
  <c r="G37" i="13"/>
  <c r="D38" i="13"/>
  <c r="G38" i="13"/>
  <c r="D39" i="13"/>
  <c r="G39" i="13"/>
  <c r="C40" i="13"/>
  <c r="C42" i="13" s="1"/>
  <c r="E40" i="13"/>
  <c r="F40" i="13"/>
  <c r="H40" i="13"/>
  <c r="I40" i="13"/>
  <c r="J40" i="13"/>
  <c r="K40" i="13"/>
  <c r="L42" i="13"/>
  <c r="M40" i="13"/>
  <c r="N40" i="13"/>
  <c r="O42" i="13"/>
  <c r="G40" i="13" l="1"/>
  <c r="G42" i="13" s="1"/>
  <c r="C22" i="13"/>
  <c r="D40" i="13"/>
  <c r="D42" i="13" s="1"/>
  <c r="K39" i="1"/>
  <c r="K72" i="1" l="1"/>
  <c r="D59" i="1"/>
  <c r="D60" i="1"/>
  <c r="D61" i="1"/>
  <c r="D62" i="1"/>
  <c r="D63" i="1"/>
  <c r="D64" i="1"/>
  <c r="D65" i="1"/>
  <c r="D66" i="1"/>
  <c r="D67" i="1"/>
  <c r="D68" i="1"/>
  <c r="D70" i="1"/>
  <c r="D71" i="1"/>
  <c r="F84" i="1" l="1"/>
  <c r="E84" i="1"/>
  <c r="D84" i="1"/>
  <c r="C84" i="1"/>
  <c r="C83" i="1" s="1"/>
  <c r="B84" i="1"/>
  <c r="B83" i="1" s="1"/>
  <c r="E72" i="1"/>
  <c r="G4" i="12"/>
  <c r="H4" i="12"/>
  <c r="G5" i="12"/>
  <c r="H5" i="12"/>
  <c r="G6" i="12"/>
  <c r="H6" i="12"/>
  <c r="G7" i="12"/>
  <c r="G8" i="12"/>
  <c r="H8" i="12" s="1"/>
  <c r="G9" i="12"/>
  <c r="H9" i="12"/>
  <c r="G10" i="12"/>
  <c r="H10" i="12" s="1"/>
  <c r="G11" i="12"/>
  <c r="H11" i="12"/>
  <c r="G12" i="12"/>
  <c r="H12" i="12" s="1"/>
  <c r="G13" i="12"/>
  <c r="H13" i="12"/>
  <c r="G14" i="12"/>
  <c r="H14" i="12" s="1"/>
  <c r="G15" i="12"/>
  <c r="H15" i="12" s="1"/>
  <c r="G16" i="12"/>
  <c r="H16" i="12" s="1"/>
  <c r="G17" i="12"/>
  <c r="H17" i="12"/>
  <c r="D18" i="12"/>
  <c r="E18" i="12"/>
  <c r="F18" i="12"/>
  <c r="G24" i="12"/>
  <c r="G25" i="12"/>
  <c r="H25" i="12"/>
  <c r="G26" i="12"/>
  <c r="H26" i="12" s="1"/>
  <c r="G27" i="12"/>
  <c r="H27" i="12" s="1"/>
  <c r="G28" i="12"/>
  <c r="H28" i="12" s="1"/>
  <c r="G29" i="12"/>
  <c r="H29" i="12"/>
  <c r="G30" i="12"/>
  <c r="H30" i="12" s="1"/>
  <c r="G31" i="12"/>
  <c r="H31" i="12"/>
  <c r="G32" i="12"/>
  <c r="H32" i="12" s="1"/>
  <c r="G33" i="12"/>
  <c r="H33" i="12"/>
  <c r="G34" i="12"/>
  <c r="H34" i="12" s="1"/>
  <c r="G35" i="12"/>
  <c r="G36" i="12"/>
  <c r="H36" i="12"/>
  <c r="G37" i="12"/>
  <c r="H37" i="12"/>
  <c r="D38" i="12"/>
  <c r="E38" i="12"/>
  <c r="F38" i="12"/>
  <c r="G18" i="12" l="1"/>
  <c r="H18" i="12" s="1"/>
  <c r="G38" i="12"/>
  <c r="H38" i="12" s="1"/>
  <c r="D83" i="1"/>
  <c r="E83" i="1"/>
  <c r="F83" i="1"/>
  <c r="H52" i="1" l="1"/>
  <c r="G67" i="1" l="1"/>
  <c r="K67" i="1" s="1"/>
  <c r="G59" i="1" l="1"/>
  <c r="J67" i="1"/>
  <c r="C72" i="1"/>
  <c r="K47" i="1" l="1"/>
  <c r="L47" i="1" s="1"/>
  <c r="G66" i="1"/>
  <c r="K66" i="1" s="1"/>
  <c r="J66" i="1"/>
  <c r="I52" i="1" l="1"/>
  <c r="G71" i="1" l="1"/>
  <c r="F72" i="1"/>
  <c r="L39" i="1" l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8" i="1"/>
  <c r="L48" i="1" s="1"/>
  <c r="K49" i="1"/>
  <c r="L49" i="1" s="1"/>
  <c r="K50" i="1"/>
  <c r="L50" i="1" s="1"/>
  <c r="K51" i="1"/>
  <c r="L51" i="1" s="1"/>
  <c r="G62" i="1"/>
  <c r="K62" i="1" s="1"/>
  <c r="G63" i="1"/>
  <c r="K63" i="1" s="1"/>
  <c r="G64" i="1"/>
  <c r="K64" i="1" s="1"/>
  <c r="G65" i="1"/>
  <c r="K65" i="1" s="1"/>
  <c r="G68" i="1"/>
  <c r="K68" i="1" s="1"/>
  <c r="G69" i="1"/>
  <c r="K69" i="1" s="1"/>
  <c r="G70" i="1"/>
  <c r="K70" i="1" s="1"/>
  <c r="J60" i="1"/>
  <c r="J61" i="1"/>
  <c r="J62" i="1"/>
  <c r="J63" i="1"/>
  <c r="J64" i="1"/>
  <c r="J65" i="1"/>
  <c r="J68" i="1"/>
  <c r="K52" i="1" l="1"/>
  <c r="L52" i="1" s="1"/>
  <c r="B21" i="1" l="1"/>
  <c r="B23" i="1"/>
  <c r="B24" i="1"/>
  <c r="B25" i="1"/>
  <c r="B26" i="1"/>
  <c r="B33" i="1"/>
  <c r="B72" i="1" l="1"/>
  <c r="D72" i="1" l="1"/>
  <c r="J72" i="1" s="1"/>
  <c r="E73" i="1"/>
  <c r="K71" i="1"/>
  <c r="G72" i="1"/>
  <c r="G60" i="1"/>
  <c r="K60" i="1" s="1"/>
  <c r="K59" i="1"/>
  <c r="G58" i="1"/>
  <c r="K58" i="1" s="1"/>
  <c r="J59" i="1"/>
  <c r="J70" i="1"/>
  <c r="J71" i="1"/>
  <c r="H5" i="1"/>
  <c r="H16" i="1" s="1"/>
  <c r="C5" i="1"/>
  <c r="I5" i="1" s="1"/>
  <c r="B22" i="1" s="1"/>
  <c r="C6" i="1"/>
  <c r="C7" i="1"/>
  <c r="C8" i="1"/>
  <c r="C9" i="1"/>
  <c r="C10" i="1"/>
  <c r="C11" i="1"/>
  <c r="C12" i="1"/>
  <c r="C13" i="1"/>
  <c r="C14" i="1"/>
  <c r="C15" i="1"/>
  <c r="C4" i="1"/>
  <c r="C24" i="1" l="1"/>
  <c r="C25" i="1"/>
  <c r="C26" i="1"/>
  <c r="C27" i="1"/>
  <c r="C28" i="1"/>
  <c r="C29" i="1"/>
  <c r="C30" i="1"/>
  <c r="C31" i="1"/>
  <c r="C32" i="1"/>
  <c r="C23" i="1"/>
  <c r="C22" i="1"/>
  <c r="C21" i="1"/>
  <c r="I11" i="1"/>
  <c r="B28" i="1" s="1"/>
  <c r="I12" i="1"/>
  <c r="B29" i="1" s="1"/>
  <c r="I13" i="1"/>
  <c r="B30" i="1" s="1"/>
  <c r="I14" i="1"/>
  <c r="B31" i="1" s="1"/>
  <c r="I15" i="1"/>
  <c r="B32" i="1" s="1"/>
  <c r="I10" i="1"/>
  <c r="B27" i="1" s="1"/>
  <c r="E16" i="1"/>
  <c r="F16" i="1"/>
  <c r="G16" i="1"/>
  <c r="J16" i="1"/>
  <c r="K16" i="1"/>
  <c r="L16" i="1"/>
  <c r="M16" i="1"/>
  <c r="N16" i="1"/>
  <c r="O16" i="1"/>
  <c r="D16" i="1"/>
</calcChain>
</file>

<file path=xl/sharedStrings.xml><?xml version="1.0" encoding="utf-8"?>
<sst xmlns="http://schemas.openxmlformats.org/spreadsheetml/2006/main" count="305" uniqueCount="147">
  <si>
    <t>内牧</t>
    <rPh sb="0" eb="2">
      <t>ウチマキ</t>
    </rPh>
    <phoneticPr fontId="2"/>
  </si>
  <si>
    <t>外牧</t>
    <rPh sb="0" eb="1">
      <t>ホカ</t>
    </rPh>
    <rPh sb="1" eb="2">
      <t>マキ</t>
    </rPh>
    <phoneticPr fontId="2"/>
  </si>
  <si>
    <t>錦野</t>
    <rPh sb="0" eb="1">
      <t>ニシキ</t>
    </rPh>
    <rPh sb="1" eb="2">
      <t>ノ</t>
    </rPh>
    <phoneticPr fontId="2"/>
  </si>
  <si>
    <t>大林</t>
    <rPh sb="0" eb="2">
      <t>オオバヤシ</t>
    </rPh>
    <phoneticPr fontId="2"/>
  </si>
  <si>
    <t>吹田</t>
    <rPh sb="0" eb="1">
      <t>フ</t>
    </rPh>
    <rPh sb="1" eb="2">
      <t>タ</t>
    </rPh>
    <phoneticPr fontId="2"/>
  </si>
  <si>
    <t>森</t>
    <rPh sb="0" eb="1">
      <t>モリ</t>
    </rPh>
    <phoneticPr fontId="2"/>
  </si>
  <si>
    <t>上陣内</t>
    <rPh sb="0" eb="1">
      <t>カミ</t>
    </rPh>
    <rPh sb="1" eb="3">
      <t>ジンナイ</t>
    </rPh>
    <phoneticPr fontId="2"/>
  </si>
  <si>
    <t>中陣内</t>
    <rPh sb="0" eb="1">
      <t>ナカ</t>
    </rPh>
    <rPh sb="1" eb="3">
      <t>ジンナイ</t>
    </rPh>
    <phoneticPr fontId="2"/>
  </si>
  <si>
    <t>町</t>
    <rPh sb="0" eb="1">
      <t>マチ</t>
    </rPh>
    <phoneticPr fontId="2"/>
  </si>
  <si>
    <t>新</t>
    <rPh sb="0" eb="1">
      <t>シン</t>
    </rPh>
    <phoneticPr fontId="2"/>
  </si>
  <si>
    <t>引水</t>
    <rPh sb="0" eb="2">
      <t>ヒキミズ</t>
    </rPh>
    <phoneticPr fontId="2"/>
  </si>
  <si>
    <t>陣内鍛冶</t>
    <rPh sb="0" eb="2">
      <t>ジンナイ</t>
    </rPh>
    <rPh sb="2" eb="4">
      <t>カジ</t>
    </rPh>
    <phoneticPr fontId="2"/>
  </si>
  <si>
    <t>あきまさり（10,140円）</t>
    <rPh sb="8" eb="13">
      <t>１４０エン</t>
    </rPh>
    <phoneticPr fontId="2"/>
  </si>
  <si>
    <t>あきまさりエコ（10,140円）</t>
    <rPh sb="10" eb="15">
      <t>１４０エン</t>
    </rPh>
    <phoneticPr fontId="2"/>
  </si>
  <si>
    <t>くまさんの力１等（10,440円）</t>
    <rPh sb="5" eb="6">
      <t>チカラ</t>
    </rPh>
    <rPh sb="7" eb="8">
      <t>トウ</t>
    </rPh>
    <rPh sb="11" eb="16">
      <t>４４０エン</t>
    </rPh>
    <phoneticPr fontId="2"/>
  </si>
  <si>
    <t>重量</t>
    <rPh sb="0" eb="2">
      <t>ジュウリョウ</t>
    </rPh>
    <phoneticPr fontId="2"/>
  </si>
  <si>
    <t>金額</t>
    <rPh sb="0" eb="2">
      <t>キンガク</t>
    </rPh>
    <phoneticPr fontId="2"/>
  </si>
  <si>
    <t>消費税</t>
    <rPh sb="0" eb="3">
      <t>ショウヒゼイ</t>
    </rPh>
    <phoneticPr fontId="2"/>
  </si>
  <si>
    <t>税込金額</t>
    <rPh sb="0" eb="2">
      <t>ゼイコミ</t>
    </rPh>
    <rPh sb="2" eb="4">
      <t>キンガク</t>
    </rPh>
    <phoneticPr fontId="2"/>
  </si>
  <si>
    <t>面積</t>
    <rPh sb="0" eb="2">
      <t>メンセキ</t>
    </rPh>
    <phoneticPr fontId="2"/>
  </si>
  <si>
    <t>10ａ当たり</t>
    <rPh sb="3" eb="4">
      <t>ア</t>
    </rPh>
    <phoneticPr fontId="2"/>
  </si>
  <si>
    <t>大麦</t>
    <rPh sb="0" eb="2">
      <t>オオムギ</t>
    </rPh>
    <phoneticPr fontId="2"/>
  </si>
  <si>
    <t>平均収量</t>
    <rPh sb="0" eb="2">
      <t>ヘイキン</t>
    </rPh>
    <rPh sb="2" eb="4">
      <t>シュウリョウ</t>
    </rPh>
    <phoneticPr fontId="2"/>
  </si>
  <si>
    <t>大粒２等</t>
    <rPh sb="0" eb="2">
      <t>オオツブ</t>
    </rPh>
    <rPh sb="3" eb="4">
      <t>トウ</t>
    </rPh>
    <phoneticPr fontId="2"/>
  </si>
  <si>
    <t>大粒３等</t>
    <rPh sb="0" eb="2">
      <t>オオツブ</t>
    </rPh>
    <rPh sb="3" eb="4">
      <t>トウ</t>
    </rPh>
    <phoneticPr fontId="2"/>
  </si>
  <si>
    <t>大粒合格</t>
    <rPh sb="0" eb="2">
      <t>オオツブ</t>
    </rPh>
    <rPh sb="2" eb="4">
      <t>ゴウカク</t>
    </rPh>
    <phoneticPr fontId="2"/>
  </si>
  <si>
    <t>中粒3等</t>
    <rPh sb="0" eb="2">
      <t>チュウリュウ</t>
    </rPh>
    <rPh sb="3" eb="4">
      <t>トウ</t>
    </rPh>
    <phoneticPr fontId="2"/>
  </si>
  <si>
    <t>小粒合格</t>
    <rPh sb="0" eb="2">
      <t>コツブ</t>
    </rPh>
    <rPh sb="2" eb="4">
      <t>ゴウカク</t>
    </rPh>
    <phoneticPr fontId="2"/>
  </si>
  <si>
    <t>大豆重量</t>
    <rPh sb="0" eb="2">
      <t>ダイズ</t>
    </rPh>
    <rPh sb="2" eb="4">
      <t>ジュウリョウ</t>
    </rPh>
    <phoneticPr fontId="2"/>
  </si>
  <si>
    <t>総重量</t>
    <rPh sb="0" eb="3">
      <t>ソウジュウリョウ</t>
    </rPh>
    <phoneticPr fontId="2"/>
  </si>
  <si>
    <t>平成27年産主食用米収量</t>
    <rPh sb="0" eb="2">
      <t>ヘイセイ</t>
    </rPh>
    <rPh sb="4" eb="5">
      <t>ネン</t>
    </rPh>
    <rPh sb="5" eb="6">
      <t>サン</t>
    </rPh>
    <rPh sb="6" eb="9">
      <t>シュショクヨウ</t>
    </rPh>
    <rPh sb="9" eb="10">
      <t>マイ</t>
    </rPh>
    <rPh sb="10" eb="12">
      <t>シュウリョウ</t>
    </rPh>
    <phoneticPr fontId="2"/>
  </si>
  <si>
    <t>面積</t>
    <rPh sb="0" eb="2">
      <t>メンセキ</t>
    </rPh>
    <phoneticPr fontId="2"/>
  </si>
  <si>
    <t>小麦10ａ当り</t>
    <rPh sb="0" eb="2">
      <t>コムギ</t>
    </rPh>
    <rPh sb="5" eb="6">
      <t>アタ</t>
    </rPh>
    <phoneticPr fontId="2"/>
  </si>
  <si>
    <t>大麦10ａ当り</t>
    <rPh sb="0" eb="2">
      <t>オオムギ</t>
    </rPh>
    <rPh sb="5" eb="6">
      <t>アタ</t>
    </rPh>
    <phoneticPr fontId="2"/>
  </si>
  <si>
    <t>麦合計</t>
    <rPh sb="0" eb="1">
      <t>ムギ</t>
    </rPh>
    <rPh sb="1" eb="3">
      <t>ゴウケイ</t>
    </rPh>
    <phoneticPr fontId="2"/>
  </si>
  <si>
    <t>グラフ用</t>
    <rPh sb="3" eb="4">
      <t>ヨウ</t>
    </rPh>
    <phoneticPr fontId="2"/>
  </si>
  <si>
    <t>中粒合格</t>
    <rPh sb="0" eb="2">
      <t>チュウリュウ</t>
    </rPh>
    <rPh sb="2" eb="4">
      <t>ゴウカク</t>
    </rPh>
    <phoneticPr fontId="2"/>
  </si>
  <si>
    <t>本社</t>
    <rPh sb="0" eb="2">
      <t>ホンシャ</t>
    </rPh>
    <phoneticPr fontId="2"/>
  </si>
  <si>
    <t>下陣内</t>
    <rPh sb="0" eb="1">
      <t>シタ</t>
    </rPh>
    <rPh sb="1" eb="3">
      <t>ジンナイ</t>
    </rPh>
    <phoneticPr fontId="2"/>
  </si>
  <si>
    <t>鍛冶</t>
  </si>
  <si>
    <t>本社</t>
    <rPh sb="0" eb="2">
      <t>ホンシャ</t>
    </rPh>
    <phoneticPr fontId="6"/>
  </si>
  <si>
    <t>小麦（ミナミノカオリ）</t>
    <rPh sb="0" eb="2">
      <t>コムギ</t>
    </rPh>
    <phoneticPr fontId="2"/>
  </si>
  <si>
    <t>製品重量</t>
    <rPh sb="0" eb="2">
      <t>セイヒン</t>
    </rPh>
    <rPh sb="2" eb="4">
      <t>ジュウリョウ</t>
    </rPh>
    <phoneticPr fontId="1"/>
  </si>
  <si>
    <t>10ａ当り</t>
    <rPh sb="3" eb="4">
      <t>ア</t>
    </rPh>
    <phoneticPr fontId="2"/>
  </si>
  <si>
    <t>小 麦 （ミナミノカオリ）　大 麦 （はるしずく）</t>
    <rPh sb="0" eb="1">
      <t>ショウ</t>
    </rPh>
    <rPh sb="2" eb="3">
      <t>ムギ</t>
    </rPh>
    <rPh sb="14" eb="15">
      <t>ダイ</t>
    </rPh>
    <rPh sb="16" eb="17">
      <t>ムギ</t>
    </rPh>
    <phoneticPr fontId="2"/>
  </si>
  <si>
    <t>大豆</t>
    <rPh sb="0" eb="2">
      <t>ダイズ</t>
    </rPh>
    <phoneticPr fontId="2"/>
  </si>
  <si>
    <t>30年産</t>
    <rPh sb="2" eb="3">
      <t>ネン</t>
    </rPh>
    <rPh sb="3" eb="4">
      <t>サン</t>
    </rPh>
    <phoneticPr fontId="2"/>
  </si>
  <si>
    <t>28年産</t>
    <rPh sb="2" eb="3">
      <t>ネン</t>
    </rPh>
    <rPh sb="3" eb="4">
      <t>サン</t>
    </rPh>
    <phoneticPr fontId="2"/>
  </si>
  <si>
    <t>29年産</t>
    <rPh sb="2" eb="3">
      <t>ネン</t>
    </rPh>
    <rPh sb="3" eb="4">
      <t>サン</t>
    </rPh>
    <phoneticPr fontId="2"/>
  </si>
  <si>
    <t>27年産</t>
    <rPh sb="2" eb="3">
      <t>ネン</t>
    </rPh>
    <rPh sb="3" eb="4">
      <t>サン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</si>
  <si>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</si>
  <si>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</si>
  <si>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小麦</t>
    <rPh sb="0" eb="2">
      <t>コムギ</t>
    </rPh>
    <phoneticPr fontId="2"/>
  </si>
  <si>
    <t>大麦</t>
    <rPh sb="0" eb="2">
      <t>オオムギ</t>
    </rPh>
    <phoneticPr fontId="2"/>
  </si>
  <si>
    <t>飼料用米</t>
    <rPh sb="0" eb="3">
      <t>シリョウヨウ</t>
    </rPh>
    <rPh sb="3" eb="4">
      <t>コメ</t>
    </rPh>
    <phoneticPr fontId="2"/>
  </si>
  <si>
    <t>合計</t>
    <rPh sb="0" eb="2">
      <t>ゴウケイ</t>
    </rPh>
    <phoneticPr fontId="6"/>
  </si>
  <si>
    <t>ネットワーク大津株式会社</t>
  </si>
  <si>
    <t>引水</t>
    <rPh sb="0" eb="2">
      <t>ヒキミズ</t>
    </rPh>
    <phoneticPr fontId="6"/>
  </si>
  <si>
    <t>ネットワーク大津株式会社（引水）</t>
  </si>
  <si>
    <t>新</t>
    <rPh sb="0" eb="1">
      <t>シン</t>
    </rPh>
    <phoneticPr fontId="6"/>
  </si>
  <si>
    <t>ネットワーク大津株式会社（新）</t>
  </si>
  <si>
    <t>町</t>
    <rPh sb="0" eb="1">
      <t>マチ</t>
    </rPh>
    <phoneticPr fontId="6"/>
  </si>
  <si>
    <t>ネットワーク大津株式会社（町）</t>
  </si>
  <si>
    <t>鍛冶</t>
    <rPh sb="0" eb="2">
      <t>カジ</t>
    </rPh>
    <phoneticPr fontId="6"/>
  </si>
  <si>
    <t>（鍛冶）ネットワーク大津株式会社</t>
  </si>
  <si>
    <t>下陣内</t>
    <rPh sb="0" eb="1">
      <t>シモ</t>
    </rPh>
    <rPh sb="1" eb="3">
      <t>ジンナイ</t>
    </rPh>
    <phoneticPr fontId="6"/>
  </si>
  <si>
    <t>（下陣内）ネットワーク大津（株）</t>
  </si>
  <si>
    <t>中陣内</t>
    <rPh sb="0" eb="1">
      <t>ナカ</t>
    </rPh>
    <rPh sb="1" eb="3">
      <t>ジンナイ</t>
    </rPh>
    <phoneticPr fontId="6"/>
  </si>
  <si>
    <t>ネットワーク大津株式会社（中陣内）</t>
  </si>
  <si>
    <t>上陣内</t>
    <rPh sb="0" eb="1">
      <t>ウエ</t>
    </rPh>
    <rPh sb="1" eb="3">
      <t>ジンナイ</t>
    </rPh>
    <phoneticPr fontId="6"/>
  </si>
  <si>
    <t>ネットワーク大津株式会社（上陣内）</t>
  </si>
  <si>
    <t>森</t>
    <rPh sb="0" eb="1">
      <t>モリ</t>
    </rPh>
    <phoneticPr fontId="6"/>
  </si>
  <si>
    <t>ネットワーク大津株式会社（森）</t>
  </si>
  <si>
    <t>吹田</t>
    <rPh sb="0" eb="2">
      <t>スイタ</t>
    </rPh>
    <phoneticPr fontId="6"/>
  </si>
  <si>
    <t>ネットワーク大津株式会社（吹田）</t>
  </si>
  <si>
    <t>大林</t>
    <rPh sb="0" eb="2">
      <t>オオバヤシ</t>
    </rPh>
    <phoneticPr fontId="6"/>
  </si>
  <si>
    <t>ネットワーク大津株式会社（大林）</t>
  </si>
  <si>
    <t>錦野</t>
    <rPh sb="0" eb="2">
      <t>ニシキノ</t>
    </rPh>
    <phoneticPr fontId="6"/>
  </si>
  <si>
    <t>ネットワーク大津株式会社（錦野）</t>
  </si>
  <si>
    <t>外牧</t>
    <rPh sb="0" eb="1">
      <t>ソト</t>
    </rPh>
    <rPh sb="1" eb="2">
      <t>マキ</t>
    </rPh>
    <phoneticPr fontId="6"/>
  </si>
  <si>
    <t>ネットワーク大津株式会社（外牧）</t>
  </si>
  <si>
    <t>内牧</t>
    <rPh sb="0" eb="2">
      <t>ウチマキ</t>
    </rPh>
    <phoneticPr fontId="6"/>
  </si>
  <si>
    <t>ネットワーク大津株式会社（内牧）</t>
  </si>
  <si>
    <t>畑</t>
    <rPh sb="0" eb="1">
      <t>ハタ</t>
    </rPh>
    <phoneticPr fontId="6"/>
  </si>
  <si>
    <t>田</t>
    <rPh sb="0" eb="1">
      <t>タ</t>
    </rPh>
    <phoneticPr fontId="6"/>
  </si>
  <si>
    <t>集落営農組織名称</t>
  </si>
  <si>
    <t>集落営農組織コード</t>
  </si>
  <si>
    <t>作付面積</t>
    <rPh sb="0" eb="2">
      <t>サクツ</t>
    </rPh>
    <rPh sb="2" eb="4">
      <t>メンセキ</t>
    </rPh>
    <phoneticPr fontId="6"/>
  </si>
  <si>
    <t>重量</t>
    <rPh sb="0" eb="2">
      <t>ジュウリョウ</t>
    </rPh>
    <phoneticPr fontId="12"/>
  </si>
  <si>
    <t>集落</t>
    <rPh sb="0" eb="2">
      <t>シュウラク</t>
    </rPh>
    <phoneticPr fontId="6"/>
  </si>
  <si>
    <t>令和元年産ミナミノカオリ品代仮渡</t>
    <rPh sb="0" eb="1">
      <t>レイ</t>
    </rPh>
    <rPh sb="1" eb="2">
      <t>ワ</t>
    </rPh>
    <rPh sb="2" eb="4">
      <t>ガンネン</t>
    </rPh>
    <rPh sb="4" eb="5">
      <t>サン</t>
    </rPh>
    <rPh sb="12" eb="14">
      <t>シナダイ</t>
    </rPh>
    <rPh sb="14" eb="16">
      <t>カリワタシ</t>
    </rPh>
    <phoneticPr fontId="12"/>
  </si>
  <si>
    <t>令和元年産はるしずく品代仮渡</t>
    <rPh sb="0" eb="1">
      <t>レイ</t>
    </rPh>
    <rPh sb="1" eb="2">
      <t>ワ</t>
    </rPh>
    <rPh sb="2" eb="4">
      <t>ガンネン</t>
    </rPh>
    <rPh sb="4" eb="5">
      <t>サン</t>
    </rPh>
    <rPh sb="10" eb="12">
      <t>シナダイ</t>
    </rPh>
    <rPh sb="12" eb="14">
      <t>カリワタシ</t>
    </rPh>
    <phoneticPr fontId="12"/>
  </si>
  <si>
    <t>R1年産</t>
    <rPh sb="2" eb="3">
      <t>ネン</t>
    </rPh>
    <rPh sb="3" eb="4">
      <t>サン</t>
    </rPh>
    <phoneticPr fontId="2"/>
  </si>
  <si>
    <t>令和元年産製品実績</t>
    <rPh sb="0" eb="2">
      <t>レイワ</t>
    </rPh>
    <rPh sb="2" eb="4">
      <t>ガンネン</t>
    </rPh>
    <rPh sb="4" eb="5">
      <t>サン</t>
    </rPh>
    <rPh sb="5" eb="7">
      <t>セイヒン</t>
    </rPh>
    <rPh sb="7" eb="9">
      <t>ジッセキ</t>
    </rPh>
    <phoneticPr fontId="2"/>
  </si>
  <si>
    <t>令和元年産麦製品収量</t>
    <rPh sb="0" eb="2">
      <t>レイワ</t>
    </rPh>
    <rPh sb="2" eb="4">
      <t>ガンネン</t>
    </rPh>
    <rPh sb="4" eb="5">
      <t>サン</t>
    </rPh>
    <rPh sb="5" eb="6">
      <t>ムギ</t>
    </rPh>
    <rPh sb="6" eb="8">
      <t>セイヒン</t>
    </rPh>
    <rPh sb="8" eb="10">
      <t>シュウリョウ</t>
    </rPh>
    <phoneticPr fontId="2"/>
  </si>
  <si>
    <t>令和元年産大豆製品収量</t>
    <rPh sb="4" eb="5">
      <t>サン</t>
    </rPh>
    <rPh sb="5" eb="7">
      <t>ダイズ</t>
    </rPh>
    <rPh sb="7" eb="9">
      <t>セイヒン</t>
    </rPh>
    <rPh sb="9" eb="11">
      <t>シュウリョウ</t>
    </rPh>
    <phoneticPr fontId="2"/>
  </si>
  <si>
    <t>畑作物面積</t>
    <rPh sb="0" eb="3">
      <t>ハタサクモツ</t>
    </rPh>
    <rPh sb="3" eb="5">
      <t>メンセキ</t>
    </rPh>
    <phoneticPr fontId="2"/>
  </si>
  <si>
    <t>飼料作物</t>
    <rPh sb="0" eb="2">
      <t>シリョウ</t>
    </rPh>
    <rPh sb="2" eb="4">
      <t>サクモツ</t>
    </rPh>
    <phoneticPr fontId="6"/>
  </si>
  <si>
    <t>飼料用米</t>
    <rPh sb="0" eb="2">
      <t>シリョウ</t>
    </rPh>
    <rPh sb="2" eb="3">
      <t>ヨウ</t>
    </rPh>
    <rPh sb="3" eb="4">
      <t>コメ</t>
    </rPh>
    <phoneticPr fontId="6"/>
  </si>
  <si>
    <t>ＷＣＳ</t>
    <phoneticPr fontId="6"/>
  </si>
  <si>
    <t>主食用米</t>
    <rPh sb="0" eb="3">
      <t>シュショクヨウ</t>
    </rPh>
    <rPh sb="3" eb="4">
      <t>コメ</t>
    </rPh>
    <phoneticPr fontId="6"/>
  </si>
  <si>
    <t>大豆</t>
    <rPh sb="0" eb="2">
      <t>ダイズ</t>
    </rPh>
    <phoneticPr fontId="6"/>
  </si>
  <si>
    <t>合　計</t>
    <rPh sb="0" eb="1">
      <t>ア</t>
    </rPh>
    <rPh sb="2" eb="3">
      <t>ケイ</t>
    </rPh>
    <phoneticPr fontId="6"/>
  </si>
  <si>
    <t>引水</t>
  </si>
  <si>
    <t>021</t>
  </si>
  <si>
    <t>新</t>
  </si>
  <si>
    <t>020</t>
  </si>
  <si>
    <t>町</t>
    <phoneticPr fontId="6"/>
  </si>
  <si>
    <t>012</t>
    <phoneticPr fontId="6"/>
  </si>
  <si>
    <t>鍛冶</t>
    <rPh sb="0" eb="2">
      <t>カジ</t>
    </rPh>
    <phoneticPr fontId="2"/>
  </si>
  <si>
    <t>下陣内</t>
    <rPh sb="0" eb="1">
      <t>シモ</t>
    </rPh>
    <phoneticPr fontId="2"/>
  </si>
  <si>
    <t>011</t>
    <phoneticPr fontId="6"/>
  </si>
  <si>
    <t>中陣内</t>
    <phoneticPr fontId="6"/>
  </si>
  <si>
    <t>010</t>
    <phoneticPr fontId="6"/>
  </si>
  <si>
    <t>上陣内</t>
    <phoneticPr fontId="6"/>
  </si>
  <si>
    <t>009</t>
    <phoneticPr fontId="6"/>
  </si>
  <si>
    <t>森</t>
    <phoneticPr fontId="6"/>
  </si>
  <si>
    <t>008</t>
    <phoneticPr fontId="6"/>
  </si>
  <si>
    <t>吹田</t>
    <phoneticPr fontId="6"/>
  </si>
  <si>
    <t>007</t>
    <phoneticPr fontId="6"/>
  </si>
  <si>
    <t>大林</t>
  </si>
  <si>
    <t>006</t>
  </si>
  <si>
    <t>錦野</t>
  </si>
  <si>
    <t>003</t>
  </si>
  <si>
    <t>外牧</t>
  </si>
  <si>
    <t>002</t>
  </si>
  <si>
    <t>内牧</t>
  </si>
  <si>
    <t>001</t>
  </si>
  <si>
    <t>基幹作</t>
    <rPh sb="0" eb="2">
      <t>キカン</t>
    </rPh>
    <rPh sb="2" eb="3">
      <t>サク</t>
    </rPh>
    <phoneticPr fontId="2"/>
  </si>
  <si>
    <t>ヒノヒカリ</t>
  </si>
  <si>
    <t>ミナミユタカ</t>
  </si>
  <si>
    <t>あきまさり</t>
  </si>
  <si>
    <t>ひよくもち</t>
  </si>
  <si>
    <t>飼料用米（夢あおば）</t>
    <rPh sb="0" eb="2">
      <t>シリョウ</t>
    </rPh>
    <rPh sb="2" eb="3">
      <t>ヨウ</t>
    </rPh>
    <rPh sb="3" eb="4">
      <t>コメ</t>
    </rPh>
    <phoneticPr fontId="6"/>
  </si>
  <si>
    <t>主食用米（自家用米除く）</t>
    <rPh sb="0" eb="3">
      <t>シュショクヨウ</t>
    </rPh>
    <rPh sb="3" eb="4">
      <t>コメ</t>
    </rPh>
    <rPh sb="5" eb="8">
      <t>ジカヨウ</t>
    </rPh>
    <rPh sb="8" eb="9">
      <t>マイ</t>
    </rPh>
    <rPh sb="9" eb="10">
      <t>ノゾ</t>
    </rPh>
    <phoneticPr fontId="6"/>
  </si>
  <si>
    <t>集落</t>
    <rPh sb="0" eb="2">
      <t>シュウラク</t>
    </rPh>
    <phoneticPr fontId="16"/>
  </si>
  <si>
    <t>単位㎡</t>
    <rPh sb="0" eb="2">
      <t>タンイ</t>
    </rPh>
    <phoneticPr fontId="6"/>
  </si>
  <si>
    <t>大麦</t>
    <rPh sb="0" eb="2">
      <t>オオムギ</t>
    </rPh>
    <phoneticPr fontId="17"/>
  </si>
  <si>
    <t>小麦</t>
    <rPh sb="0" eb="2">
      <t>コムギ</t>
    </rPh>
    <phoneticPr fontId="17"/>
  </si>
  <si>
    <t>二毛作</t>
    <rPh sb="0" eb="3">
      <t>ニモウサク</t>
    </rPh>
    <phoneticPr fontId="2"/>
  </si>
  <si>
    <t>はるしずく</t>
    <phoneticPr fontId="6"/>
  </si>
  <si>
    <t>ﾐﾅﾐﾉｶｵﾘ</t>
  </si>
  <si>
    <t>小麦</t>
    <rPh sb="0" eb="2">
      <t>コムギ</t>
    </rPh>
    <phoneticPr fontId="5"/>
  </si>
  <si>
    <t>夢あおば</t>
    <rPh sb="0" eb="1">
      <t>ユメ</t>
    </rPh>
    <phoneticPr fontId="3"/>
  </si>
  <si>
    <t>SGS</t>
  </si>
  <si>
    <t>玄米</t>
    <rPh sb="0" eb="2">
      <t>ゲンマイ</t>
    </rPh>
    <phoneticPr fontId="3"/>
  </si>
  <si>
    <t>令和元年産 作付実績</t>
    <rPh sb="0" eb="2">
      <t>レイワ</t>
    </rPh>
    <rPh sb="2" eb="4">
      <t>ガンネン</t>
    </rPh>
    <rPh sb="6" eb="8">
      <t>サクツケ</t>
    </rPh>
    <rPh sb="8" eb="10">
      <t>ジッセキ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</si>
</sst>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¥&quot;#,##0;&quot;¥&quot;\-#,##0"/>
    <numFmt numFmtId="176" formatCode="#,##0&quot;㎏&quot;"/>
    <numFmt numFmtId="177" formatCode="#,##0&quot;㎡&quot;"/>
    <numFmt numFmtId="178" formatCode="#,##0.0&quot;俵&quot;"/>
    <numFmt numFmtId="179" formatCode="#,##0&quot; ㎏&quot;"/>
    <numFmt numFmtId="180" formatCode="#,##0&quot; ㎡&quot;"/>
    <numFmt numFmtId="181" formatCode="0000000"/>
    <numFmt numFmtId="182" formatCode="#,##0_ "/>
    <numFmt numFmtId="183" formatCode="#,##0.0&quot;ha&quot;"/>
    <numFmt numFmtId="184" formatCode="#,##0_);[Red]\(#,##0\)"/>
    <numFmt numFmtId="185" formatCode="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1" fillId="0" borderId="0">
      <alignment vertical="center"/>
    </xf>
  </cellStyleXfs>
  <cellXfs count="308">
    <xf numFmtId="0" fontId="0" fillId="0" borderId="0" xfId="0">
      <alignment vertical="center"/>
    </xf>
    <xf numFmtId="0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8" xfId="0" applyNumberFormat="1" applyBorder="1">
      <alignment vertical="center"/>
    </xf>
    <xf numFmtId="5" fontId="0" fillId="0" borderId="0" xfId="0" applyNumberFormat="1">
      <alignment vertical="center"/>
    </xf>
    <xf numFmtId="5" fontId="0" fillId="0" borderId="1" xfId="0" applyNumberFormat="1" applyBorder="1" applyAlignment="1">
      <alignment horizontal="center" vertical="center"/>
    </xf>
    <xf numFmtId="5" fontId="0" fillId="0" borderId="1" xfId="0" applyNumberFormat="1" applyBorder="1">
      <alignment vertical="center"/>
    </xf>
    <xf numFmtId="5" fontId="0" fillId="0" borderId="8" xfId="0" applyNumberFormat="1" applyBorder="1">
      <alignment vertical="center"/>
    </xf>
    <xf numFmtId="5" fontId="0" fillId="0" borderId="6" xfId="0" applyNumberFormat="1" applyBorder="1" applyAlignment="1">
      <alignment horizontal="center" vertical="center"/>
    </xf>
    <xf numFmtId="5" fontId="0" fillId="0" borderId="6" xfId="0" applyNumberFormat="1" applyBorder="1">
      <alignment vertical="center"/>
    </xf>
    <xf numFmtId="5" fontId="0" fillId="0" borderId="9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1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0" fillId="0" borderId="3" xfId="0" applyNumberFormat="1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4" xfId="0" applyNumberFormat="1" applyBorder="1" applyAlignment="1">
      <alignment vertical="center" shrinkToFit="1"/>
    </xf>
    <xf numFmtId="176" fontId="0" fillId="0" borderId="6" xfId="0" applyNumberFormat="1" applyBorder="1">
      <alignment vertical="center"/>
    </xf>
    <xf numFmtId="177" fontId="0" fillId="0" borderId="9" xfId="0" applyNumberFormat="1" applyBorder="1">
      <alignment vertical="center"/>
    </xf>
    <xf numFmtId="0" fontId="0" fillId="0" borderId="0" xfId="0" applyNumberFormat="1" applyBorder="1" applyAlignment="1">
      <alignment vertical="center" shrinkToFit="1"/>
    </xf>
    <xf numFmtId="5" fontId="0" fillId="0" borderId="0" xfId="0" applyNumberFormat="1" applyBorder="1">
      <alignment vertical="center"/>
    </xf>
    <xf numFmtId="177" fontId="0" fillId="0" borderId="0" xfId="0" applyNumberFormat="1" applyAlignment="1">
      <alignment vertical="center" shrinkToFit="1"/>
    </xf>
    <xf numFmtId="176" fontId="0" fillId="0" borderId="0" xfId="0" applyNumberFormat="1" applyAlignment="1">
      <alignment vertical="center" shrinkToFit="1"/>
    </xf>
    <xf numFmtId="5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176" fontId="0" fillId="0" borderId="9" xfId="0" applyNumberFormat="1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>
      <alignment vertical="center"/>
    </xf>
    <xf numFmtId="0" fontId="0" fillId="0" borderId="38" xfId="0" applyFill="1" applyBorder="1">
      <alignment vertical="center"/>
    </xf>
    <xf numFmtId="176" fontId="0" fillId="0" borderId="39" xfId="0" applyNumberFormat="1" applyBorder="1">
      <alignment vertical="center"/>
    </xf>
    <xf numFmtId="0" fontId="0" fillId="0" borderId="24" xfId="0" applyFill="1" applyBorder="1">
      <alignment vertical="center"/>
    </xf>
    <xf numFmtId="177" fontId="0" fillId="0" borderId="2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6" xfId="0" applyNumberFormat="1" applyBorder="1">
      <alignment vertical="center"/>
    </xf>
    <xf numFmtId="0" fontId="0" fillId="0" borderId="24" xfId="0" applyFill="1" applyBorder="1" applyAlignment="1">
      <alignment vertical="center" shrinkToFit="1"/>
    </xf>
    <xf numFmtId="176" fontId="0" fillId="0" borderId="35" xfId="0" applyNumberFormat="1" applyBorder="1">
      <alignment vertical="center"/>
    </xf>
    <xf numFmtId="176" fontId="0" fillId="0" borderId="34" xfId="0" applyNumberFormat="1" applyBorder="1">
      <alignment vertical="center"/>
    </xf>
    <xf numFmtId="177" fontId="0" fillId="0" borderId="48" xfId="0" applyNumberFormat="1" applyBorder="1">
      <alignment vertical="center"/>
    </xf>
    <xf numFmtId="176" fontId="0" fillId="0" borderId="53" xfId="0" applyNumberFormat="1" applyBorder="1">
      <alignment vertical="center"/>
    </xf>
    <xf numFmtId="176" fontId="0" fillId="0" borderId="54" xfId="0" applyNumberFormat="1" applyBorder="1">
      <alignment vertical="center"/>
    </xf>
    <xf numFmtId="177" fontId="0" fillId="0" borderId="47" xfId="0" applyNumberFormat="1" applyBorder="1" applyAlignment="1">
      <alignment horizontal="center" vertical="center" shrinkToFit="1"/>
    </xf>
    <xf numFmtId="177" fontId="0" fillId="0" borderId="55" xfId="0" applyNumberFormat="1" applyBorder="1" applyAlignment="1">
      <alignment horizontal="center" vertical="center" shrinkToFit="1"/>
    </xf>
    <xf numFmtId="177" fontId="0" fillId="0" borderId="59" xfId="0" applyNumberFormat="1" applyBorder="1" applyAlignment="1">
      <alignment horizontal="center" vertical="center" shrinkToFit="1"/>
    </xf>
    <xf numFmtId="176" fontId="0" fillId="0" borderId="60" xfId="0" applyNumberFormat="1" applyBorder="1">
      <alignment vertical="center"/>
    </xf>
    <xf numFmtId="176" fontId="0" fillId="0" borderId="61" xfId="0" applyNumberFormat="1" applyBorder="1">
      <alignment vertical="center"/>
    </xf>
    <xf numFmtId="176" fontId="0" fillId="0" borderId="61" xfId="0" applyNumberFormat="1" applyBorder="1" applyAlignment="1">
      <alignment vertical="center" shrinkToFit="1"/>
    </xf>
    <xf numFmtId="177" fontId="0" fillId="0" borderId="0" xfId="0" applyNumberFormat="1" applyAlignment="1">
      <alignment horizontal="center" vertical="center" shrinkToFit="1"/>
    </xf>
    <xf numFmtId="5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0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27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177" fontId="0" fillId="0" borderId="50" xfId="0" applyNumberFormat="1" applyBorder="1">
      <alignment vertical="center"/>
    </xf>
    <xf numFmtId="176" fontId="0" fillId="0" borderId="68" xfId="0" applyNumberFormat="1" applyBorder="1">
      <alignment vertical="center"/>
    </xf>
    <xf numFmtId="177" fontId="0" fillId="0" borderId="17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69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2" xfId="0" applyNumberFormat="1" applyBorder="1" applyAlignment="1">
      <alignment vertical="center" shrinkToFit="1"/>
    </xf>
    <xf numFmtId="177" fontId="0" fillId="0" borderId="70" xfId="0" applyNumberFormat="1" applyBorder="1" applyAlignment="1">
      <alignment horizontal="center" vertical="center" shrinkToFit="1"/>
    </xf>
    <xf numFmtId="0" fontId="0" fillId="0" borderId="21" xfId="0" applyFill="1" applyBorder="1">
      <alignment vertical="center"/>
    </xf>
    <xf numFmtId="0" fontId="0" fillId="0" borderId="31" xfId="0" applyFill="1" applyBorder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9" xfId="0" applyFill="1" applyBorder="1">
      <alignment vertical="center"/>
    </xf>
    <xf numFmtId="0" fontId="0" fillId="0" borderId="29" xfId="0" applyFill="1" applyBorder="1">
      <alignment vertical="center"/>
    </xf>
    <xf numFmtId="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4" xfId="0" applyFill="1" applyBorder="1">
      <alignment vertical="center"/>
    </xf>
    <xf numFmtId="177" fontId="0" fillId="0" borderId="25" xfId="0" applyNumberFormat="1" applyBorder="1">
      <alignment vertical="center"/>
    </xf>
    <xf numFmtId="176" fontId="0" fillId="0" borderId="49" xfId="0" applyNumberFormat="1" applyBorder="1">
      <alignment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29" xfId="0" applyFill="1" applyBorder="1">
      <alignment vertical="center"/>
    </xf>
    <xf numFmtId="176" fontId="0" fillId="0" borderId="46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71" xfId="0" applyNumberFormat="1" applyBorder="1">
      <alignment vertical="center"/>
    </xf>
    <xf numFmtId="177" fontId="0" fillId="0" borderId="31" xfId="0" applyNumberFormat="1" applyBorder="1">
      <alignment vertical="center"/>
    </xf>
    <xf numFmtId="176" fontId="0" fillId="0" borderId="30" xfId="0" applyNumberFormat="1" applyBorder="1">
      <alignment vertical="center"/>
    </xf>
    <xf numFmtId="0" fontId="0" fillId="0" borderId="33" xfId="0" applyBorder="1" applyAlignment="1">
      <alignment horizontal="center" vertical="center"/>
    </xf>
    <xf numFmtId="177" fontId="0" fillId="0" borderId="47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5" fontId="0" fillId="0" borderId="32" xfId="0" applyNumberFormat="1" applyBorder="1" applyAlignment="1">
      <alignment horizontal="center" vertical="center"/>
    </xf>
    <xf numFmtId="5" fontId="0" fillId="0" borderId="55" xfId="0" applyNumberFormat="1" applyBorder="1" applyAlignment="1">
      <alignment horizontal="center" vertical="center"/>
    </xf>
    <xf numFmtId="176" fontId="0" fillId="0" borderId="67" xfId="0" applyNumberFormat="1" applyBorder="1">
      <alignment vertical="center"/>
    </xf>
    <xf numFmtId="0" fontId="0" fillId="0" borderId="19" xfId="0" applyFill="1" applyBorder="1" applyAlignment="1">
      <alignment vertical="center" shrinkToFit="1"/>
    </xf>
    <xf numFmtId="176" fontId="0" fillId="0" borderId="45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70" xfId="0" applyNumberFormat="1" applyBorder="1">
      <alignment vertical="center"/>
    </xf>
    <xf numFmtId="177" fontId="0" fillId="0" borderId="21" xfId="0" applyNumberFormat="1" applyBorder="1">
      <alignment vertical="center"/>
    </xf>
    <xf numFmtId="176" fontId="0" fillId="0" borderId="20" xfId="0" applyNumberFormat="1" applyBorder="1">
      <alignment vertical="center"/>
    </xf>
    <xf numFmtId="0" fontId="0" fillId="2" borderId="7" xfId="0" applyFill="1" applyBorder="1" applyAlignment="1">
      <alignment vertical="center" shrinkToFit="1"/>
    </xf>
    <xf numFmtId="176" fontId="0" fillId="0" borderId="44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73" xfId="0" applyNumberFormat="1" applyBorder="1">
      <alignment vertical="center"/>
    </xf>
    <xf numFmtId="0" fontId="0" fillId="2" borderId="7" xfId="0" applyFill="1" applyBorder="1" applyAlignment="1">
      <alignment horizontal="center" vertical="center" shrinkToFit="1"/>
    </xf>
    <xf numFmtId="0" fontId="5" fillId="0" borderId="0" xfId="1" applyAlignment="1">
      <alignment vertical="center"/>
    </xf>
    <xf numFmtId="176" fontId="0" fillId="0" borderId="75" xfId="0" applyNumberFormat="1" applyBorder="1">
      <alignment vertical="center"/>
    </xf>
    <xf numFmtId="176" fontId="0" fillId="0" borderId="76" xfId="0" applyNumberFormat="1" applyBorder="1">
      <alignment vertical="center"/>
    </xf>
    <xf numFmtId="176" fontId="0" fillId="0" borderId="77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178" fontId="0" fillId="0" borderId="30" xfId="0" applyNumberFormat="1" applyBorder="1">
      <alignment vertical="center"/>
    </xf>
    <xf numFmtId="178" fontId="0" fillId="0" borderId="26" xfId="0" applyNumberFormat="1" applyBorder="1">
      <alignment vertical="center"/>
    </xf>
    <xf numFmtId="178" fontId="0" fillId="0" borderId="20" xfId="0" applyNumberFormat="1" applyBorder="1">
      <alignment vertical="center"/>
    </xf>
    <xf numFmtId="178" fontId="0" fillId="0" borderId="9" xfId="0" applyNumberFormat="1" applyBorder="1">
      <alignment vertical="center"/>
    </xf>
    <xf numFmtId="176" fontId="8" fillId="0" borderId="22" xfId="0" applyNumberFormat="1" applyFont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0" fontId="0" fillId="0" borderId="78" xfId="0" applyFill="1" applyBorder="1">
      <alignment vertical="center"/>
    </xf>
    <xf numFmtId="177" fontId="0" fillId="0" borderId="0" xfId="0" applyNumberFormat="1" applyAlignment="1">
      <alignment horizontal="right" vertical="center"/>
    </xf>
    <xf numFmtId="177" fontId="0" fillId="0" borderId="49" xfId="0" applyNumberFormat="1" applyFill="1" applyBorder="1">
      <alignment vertical="center"/>
    </xf>
    <xf numFmtId="177" fontId="0" fillId="0" borderId="46" xfId="0" applyNumberFormat="1" applyFill="1" applyBorder="1">
      <alignment vertical="center"/>
    </xf>
    <xf numFmtId="177" fontId="0" fillId="0" borderId="49" xfId="0" applyNumberFormat="1" applyFill="1" applyBorder="1" applyAlignment="1">
      <alignment vertical="center" shrinkToFit="1"/>
    </xf>
    <xf numFmtId="177" fontId="0" fillId="0" borderId="37" xfId="0" applyNumberFormat="1" applyFill="1" applyBorder="1">
      <alignment vertical="center"/>
    </xf>
    <xf numFmtId="177" fontId="0" fillId="0" borderId="23" xfId="0" applyNumberFormat="1" applyFill="1" applyBorder="1">
      <alignment vertical="center"/>
    </xf>
    <xf numFmtId="177" fontId="0" fillId="0" borderId="23" xfId="0" applyNumberFormat="1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31" xfId="0" applyNumberFormat="1" applyBorder="1">
      <alignment vertical="center"/>
    </xf>
    <xf numFmtId="176" fontId="0" fillId="0" borderId="47" xfId="0" applyNumberFormat="1" applyBorder="1">
      <alignment vertical="center"/>
    </xf>
    <xf numFmtId="176" fontId="0" fillId="0" borderId="55" xfId="0" applyNumberFormat="1" applyBorder="1">
      <alignment vertical="center"/>
    </xf>
    <xf numFmtId="0" fontId="0" fillId="0" borderId="66" xfId="0" applyBorder="1" applyAlignment="1">
      <alignment horizontal="center" vertical="center"/>
    </xf>
    <xf numFmtId="176" fontId="0" fillId="0" borderId="79" xfId="0" applyNumberFormat="1" applyBorder="1">
      <alignment vertical="center"/>
    </xf>
    <xf numFmtId="176" fontId="0" fillId="0" borderId="80" xfId="0" applyNumberFormat="1" applyBorder="1">
      <alignment vertical="center"/>
    </xf>
    <xf numFmtId="176" fontId="0" fillId="0" borderId="66" xfId="0" applyNumberFormat="1" applyBorder="1">
      <alignment vertical="center"/>
    </xf>
    <xf numFmtId="176" fontId="0" fillId="0" borderId="50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  <xf numFmtId="177" fontId="0" fillId="3" borderId="50" xfId="0" applyNumberFormat="1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5" fontId="0" fillId="3" borderId="1" xfId="0" applyNumberFormat="1" applyFill="1" applyBorder="1">
      <alignment vertical="center"/>
    </xf>
    <xf numFmtId="5" fontId="0" fillId="3" borderId="1" xfId="0" applyNumberFormat="1" applyFill="1" applyBorder="1" applyAlignment="1">
      <alignment horizontal="center" vertical="center"/>
    </xf>
    <xf numFmtId="179" fontId="5" fillId="0" borderId="0" xfId="1" applyNumberFormat="1" applyAlignment="1">
      <alignment vertical="center"/>
    </xf>
    <xf numFmtId="180" fontId="5" fillId="4" borderId="1" xfId="1" applyNumberFormat="1" applyFill="1" applyBorder="1" applyAlignment="1">
      <alignment vertical="center"/>
    </xf>
    <xf numFmtId="180" fontId="5" fillId="0" borderId="67" xfId="1" applyNumberFormat="1" applyBorder="1" applyAlignment="1">
      <alignment vertical="center"/>
    </xf>
    <xf numFmtId="180" fontId="5" fillId="0" borderId="50" xfId="1" applyNumberFormat="1" applyBorder="1" applyAlignment="1">
      <alignment vertical="center"/>
    </xf>
    <xf numFmtId="179" fontId="5" fillId="0" borderId="66" xfId="1" applyNumberFormat="1" applyBorder="1" applyAlignment="1">
      <alignment vertical="center" shrinkToFit="1"/>
    </xf>
    <xf numFmtId="0" fontId="5" fillId="0" borderId="1" xfId="1" applyBorder="1" applyAlignment="1">
      <alignment vertical="center"/>
    </xf>
    <xf numFmtId="0" fontId="5" fillId="0" borderId="66" xfId="1" applyBorder="1" applyAlignment="1">
      <alignment horizontal="center" vertical="center"/>
    </xf>
    <xf numFmtId="0" fontId="5" fillId="0" borderId="66" xfId="1" applyBorder="1" applyAlignment="1">
      <alignment vertical="center"/>
    </xf>
    <xf numFmtId="180" fontId="5" fillId="4" borderId="35" xfId="1" applyNumberFormat="1" applyFill="1" applyBorder="1" applyAlignment="1">
      <alignment vertical="center"/>
    </xf>
    <xf numFmtId="180" fontId="5" fillId="0" borderId="59" xfId="1" applyNumberFormat="1" applyBorder="1" applyAlignment="1">
      <alignment vertical="center"/>
    </xf>
    <xf numFmtId="180" fontId="5" fillId="0" borderId="81" xfId="1" applyNumberFormat="1" applyBorder="1" applyAlignment="1">
      <alignment vertical="center"/>
    </xf>
    <xf numFmtId="179" fontId="5" fillId="0" borderId="35" xfId="1" applyNumberFormat="1" applyBorder="1" applyAlignment="1">
      <alignment vertical="center" shrinkToFit="1"/>
    </xf>
    <xf numFmtId="0" fontId="10" fillId="0" borderId="35" xfId="1" applyFont="1" applyFill="1" applyBorder="1" applyAlignment="1">
      <alignment horizontal="center" vertical="center" shrinkToFit="1"/>
    </xf>
    <xf numFmtId="0" fontId="5" fillId="0" borderId="35" xfId="1" applyBorder="1" applyAlignment="1">
      <alignment vertical="center"/>
    </xf>
    <xf numFmtId="180" fontId="5" fillId="4" borderId="27" xfId="1" applyNumberFormat="1" applyFill="1" applyBorder="1" applyAlignment="1">
      <alignment vertical="center"/>
    </xf>
    <xf numFmtId="180" fontId="5" fillId="0" borderId="61" xfId="1" applyNumberFormat="1" applyBorder="1" applyAlignment="1">
      <alignment vertical="center"/>
    </xf>
    <xf numFmtId="180" fontId="5" fillId="0" borderId="82" xfId="1" applyNumberFormat="1" applyBorder="1" applyAlignment="1">
      <alignment vertical="center"/>
    </xf>
    <xf numFmtId="179" fontId="5" fillId="0" borderId="27" xfId="1" applyNumberFormat="1" applyBorder="1" applyAlignment="1">
      <alignment vertical="center" shrinkToFit="1"/>
    </xf>
    <xf numFmtId="181" fontId="11" fillId="0" borderId="27" xfId="2" applyNumberFormat="1" applyFont="1" applyFill="1" applyBorder="1" applyAlignment="1">
      <alignment horizontal="center" vertical="center" shrinkToFit="1"/>
    </xf>
    <xf numFmtId="0" fontId="5" fillId="0" borderId="27" xfId="1" applyBorder="1" applyAlignment="1">
      <alignment vertical="center"/>
    </xf>
    <xf numFmtId="180" fontId="5" fillId="4" borderId="40" xfId="1" applyNumberFormat="1" applyFill="1" applyBorder="1" applyAlignment="1">
      <alignment vertical="center"/>
    </xf>
    <xf numFmtId="180" fontId="5" fillId="0" borderId="60" xfId="1" applyNumberFormat="1" applyBorder="1" applyAlignment="1">
      <alignment vertical="center"/>
    </xf>
    <xf numFmtId="180" fontId="5" fillId="0" borderId="83" xfId="1" applyNumberFormat="1" applyBorder="1" applyAlignment="1">
      <alignment vertical="center"/>
    </xf>
    <xf numFmtId="181" fontId="11" fillId="0" borderId="40" xfId="2" applyNumberFormat="1" applyFont="1" applyFill="1" applyBorder="1" applyAlignment="1">
      <alignment horizontal="center" vertical="center" shrinkToFit="1"/>
    </xf>
    <xf numFmtId="0" fontId="9" fillId="4" borderId="40" xfId="1" applyFont="1" applyFill="1" applyBorder="1" applyAlignment="1">
      <alignment horizontal="center" vertical="center"/>
    </xf>
    <xf numFmtId="0" fontId="9" fillId="4" borderId="60" xfId="1" applyFont="1" applyFill="1" applyBorder="1" applyAlignment="1">
      <alignment horizontal="center" vertical="center"/>
    </xf>
    <xf numFmtId="0" fontId="9" fillId="4" borderId="48" xfId="1" applyFont="1" applyFill="1" applyBorder="1" applyAlignment="1">
      <alignment horizontal="center" vertical="center"/>
    </xf>
    <xf numFmtId="0" fontId="5" fillId="0" borderId="0" xfId="1" applyBorder="1" applyAlignment="1">
      <alignment vertical="center"/>
    </xf>
    <xf numFmtId="180" fontId="5" fillId="5" borderId="1" xfId="1" applyNumberFormat="1" applyFill="1" applyBorder="1" applyAlignment="1">
      <alignment vertical="center"/>
    </xf>
    <xf numFmtId="180" fontId="5" fillId="5" borderId="35" xfId="1" applyNumberFormat="1" applyFill="1" applyBorder="1" applyAlignment="1">
      <alignment vertical="center"/>
    </xf>
    <xf numFmtId="180" fontId="5" fillId="5" borderId="27" xfId="1" applyNumberFormat="1" applyFill="1" applyBorder="1" applyAlignment="1">
      <alignment vertical="center"/>
    </xf>
    <xf numFmtId="180" fontId="5" fillId="5" borderId="40" xfId="1" applyNumberFormat="1" applyFill="1" applyBorder="1" applyAlignment="1">
      <alignment vertical="center"/>
    </xf>
    <xf numFmtId="179" fontId="5" fillId="0" borderId="31" xfId="1" applyNumberFormat="1" applyBorder="1" applyAlignment="1">
      <alignment vertical="center" shrinkToFit="1"/>
    </xf>
    <xf numFmtId="0" fontId="5" fillId="0" borderId="31" xfId="1" applyBorder="1" applyAlignment="1">
      <alignment vertical="center"/>
    </xf>
    <xf numFmtId="0" fontId="9" fillId="5" borderId="40" xfId="1" applyFont="1" applyFill="1" applyBorder="1" applyAlignment="1">
      <alignment horizontal="center" vertical="center"/>
    </xf>
    <xf numFmtId="0" fontId="9" fillId="5" borderId="60" xfId="1" applyFont="1" applyFill="1" applyBorder="1" applyAlignment="1">
      <alignment horizontal="center" vertical="center"/>
    </xf>
    <xf numFmtId="0" fontId="9" fillId="5" borderId="48" xfId="1" applyFont="1" applyFill="1" applyBorder="1" applyAlignment="1">
      <alignment horizontal="center" vertical="center"/>
    </xf>
    <xf numFmtId="0" fontId="5" fillId="0" borderId="17" xfId="1" applyBorder="1" applyAlignment="1">
      <alignment vertical="center"/>
    </xf>
    <xf numFmtId="0" fontId="0" fillId="0" borderId="21" xfId="0" applyBorder="1" applyAlignment="1">
      <alignment horizontal="center" vertical="center"/>
    </xf>
    <xf numFmtId="176" fontId="0" fillId="0" borderId="21" xfId="0" applyNumberFormat="1" applyBorder="1">
      <alignment vertical="center"/>
    </xf>
    <xf numFmtId="176" fontId="0" fillId="0" borderId="71" xfId="0" applyNumberFormat="1" applyFill="1" applyBorder="1">
      <alignment vertical="center"/>
    </xf>
    <xf numFmtId="176" fontId="0" fillId="0" borderId="54" xfId="0" applyNumberFormat="1" applyFill="1" applyBorder="1">
      <alignment vertical="center"/>
    </xf>
    <xf numFmtId="176" fontId="0" fillId="0" borderId="70" xfId="0" applyNumberFormat="1" applyFill="1" applyBorder="1">
      <alignment vertical="center"/>
    </xf>
    <xf numFmtId="182" fontId="5" fillId="0" borderId="0" xfId="1" applyNumberFormat="1" applyAlignment="1">
      <alignment horizontal="right" vertical="center"/>
    </xf>
    <xf numFmtId="0" fontId="5" fillId="0" borderId="0" xfId="1" applyAlignment="1">
      <alignment horizontal="center" vertical="center"/>
    </xf>
    <xf numFmtId="0" fontId="5" fillId="0" borderId="0" xfId="1" applyAlignment="1">
      <alignment horizontal="center" vertical="top"/>
    </xf>
    <xf numFmtId="183" fontId="5" fillId="0" borderId="0" xfId="1" applyNumberFormat="1" applyAlignment="1">
      <alignment horizontal="center" vertical="top"/>
    </xf>
    <xf numFmtId="0" fontId="13" fillId="0" borderId="0" xfId="1" applyFont="1" applyAlignment="1">
      <alignment horizontal="center"/>
    </xf>
    <xf numFmtId="182" fontId="14" fillId="0" borderId="0" xfId="1" applyNumberFormat="1" applyFont="1" applyAlignment="1">
      <alignment horizontal="center"/>
    </xf>
    <xf numFmtId="0" fontId="5" fillId="0" borderId="0" xfId="1" applyAlignment="1">
      <alignment vertical="center" shrinkToFit="1"/>
    </xf>
    <xf numFmtId="182" fontId="0" fillId="0" borderId="1" xfId="0" applyNumberFormat="1" applyBorder="1" applyAlignment="1">
      <alignment vertical="center" shrinkToFit="1"/>
    </xf>
    <xf numFmtId="182" fontId="5" fillId="0" borderId="1" xfId="1" applyNumberFormat="1" applyBorder="1" applyAlignment="1">
      <alignment vertical="center" shrinkToFit="1"/>
    </xf>
    <xf numFmtId="182" fontId="5" fillId="0" borderId="1" xfId="1" applyNumberFormat="1" applyBorder="1" applyAlignment="1">
      <alignment horizontal="right" vertical="center" shrinkToFit="1"/>
    </xf>
    <xf numFmtId="182" fontId="5" fillId="0" borderId="11" xfId="1" applyNumberFormat="1" applyBorder="1" applyAlignment="1">
      <alignment horizontal="right" vertical="center" shrinkToFit="1"/>
    </xf>
    <xf numFmtId="0" fontId="5" fillId="0" borderId="17" xfId="1" applyBorder="1" applyAlignment="1">
      <alignment horizontal="center" vertical="center" shrinkToFit="1"/>
    </xf>
    <xf numFmtId="0" fontId="5" fillId="0" borderId="1" xfId="1" applyBorder="1" applyAlignment="1">
      <alignment horizontal="center" vertical="center" shrinkToFit="1"/>
    </xf>
    <xf numFmtId="182" fontId="0" fillId="0" borderId="21" xfId="0" applyNumberFormat="1" applyBorder="1" applyAlignment="1">
      <alignment vertical="center" shrinkToFit="1"/>
    </xf>
    <xf numFmtId="182" fontId="5" fillId="0" borderId="27" xfId="1" applyNumberFormat="1" applyBorder="1" applyAlignment="1">
      <alignment horizontal="right" vertical="center" shrinkToFit="1"/>
    </xf>
    <xf numFmtId="182" fontId="5" fillId="0" borderId="69" xfId="1" applyNumberFormat="1" applyBorder="1" applyAlignment="1">
      <alignment horizontal="right" vertical="center" shrinkToFit="1"/>
    </xf>
    <xf numFmtId="182" fontId="5" fillId="0" borderId="21" xfId="1" applyNumberFormat="1" applyBorder="1" applyAlignment="1">
      <alignment vertical="center" shrinkToFit="1"/>
    </xf>
    <xf numFmtId="0" fontId="5" fillId="0" borderId="85" xfId="1" applyBorder="1" applyAlignment="1">
      <alignment horizontal="center" vertical="center" shrinkToFit="1"/>
    </xf>
    <xf numFmtId="0" fontId="5" fillId="0" borderId="21" xfId="1" applyBorder="1" applyAlignment="1">
      <alignment horizontal="center" vertical="center" shrinkToFit="1"/>
    </xf>
    <xf numFmtId="182" fontId="0" fillId="0" borderId="27" xfId="0" applyNumberFormat="1" applyBorder="1" applyAlignment="1">
      <alignment vertical="center" shrinkToFit="1"/>
    </xf>
    <xf numFmtId="182" fontId="5" fillId="0" borderId="27" xfId="1" applyNumberFormat="1" applyBorder="1" applyAlignment="1">
      <alignment vertical="center" shrinkToFit="1"/>
    </xf>
    <xf numFmtId="0" fontId="5" fillId="0" borderId="23" xfId="1" applyBorder="1" applyAlignment="1">
      <alignment horizontal="center" vertical="center" shrinkToFit="1"/>
    </xf>
    <xf numFmtId="0" fontId="5" fillId="0" borderId="27" xfId="1" applyBorder="1" applyAlignment="1">
      <alignment horizontal="center" vertical="center" shrinkToFit="1"/>
    </xf>
    <xf numFmtId="182" fontId="0" fillId="0" borderId="31" xfId="0" applyNumberFormat="1" applyBorder="1" applyAlignment="1">
      <alignment vertical="center" shrinkToFit="1"/>
    </xf>
    <xf numFmtId="182" fontId="5" fillId="0" borderId="31" xfId="1" applyNumberFormat="1" applyBorder="1" applyAlignment="1">
      <alignment horizontal="right" vertical="center" shrinkToFit="1"/>
    </xf>
    <xf numFmtId="182" fontId="5" fillId="0" borderId="89" xfId="1" applyNumberFormat="1" applyBorder="1" applyAlignment="1">
      <alignment horizontal="right" vertical="center" shrinkToFit="1"/>
    </xf>
    <xf numFmtId="184" fontId="5" fillId="0" borderId="40" xfId="1" applyNumberFormat="1" applyBorder="1" applyAlignment="1">
      <alignment vertical="center"/>
    </xf>
    <xf numFmtId="0" fontId="5" fillId="0" borderId="90" xfId="1" applyBorder="1" applyAlignment="1">
      <alignment horizontal="center" vertical="center" shrinkToFit="1"/>
    </xf>
    <xf numFmtId="0" fontId="5" fillId="0" borderId="31" xfId="1" applyBorder="1" applyAlignment="1">
      <alignment horizontal="center" vertical="center" shrinkToFit="1"/>
    </xf>
    <xf numFmtId="0" fontId="5" fillId="0" borderId="0" xfId="1" applyAlignment="1">
      <alignment horizontal="center" vertical="center" shrinkToFit="1"/>
    </xf>
    <xf numFmtId="182" fontId="5" fillId="0" borderId="66" xfId="1" applyNumberFormat="1" applyBorder="1" applyAlignment="1">
      <alignment vertical="center" shrinkToFit="1"/>
    </xf>
    <xf numFmtId="182" fontId="5" fillId="0" borderId="91" xfId="1" applyNumberFormat="1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184" fontId="5" fillId="0" borderId="0" xfId="1" applyNumberFormat="1" applyAlignment="1">
      <alignment horizontal="center" shrinkToFit="1"/>
    </xf>
    <xf numFmtId="0" fontId="9" fillId="0" borderId="0" xfId="0" applyFont="1" applyAlignment="1">
      <alignment horizontal="right"/>
    </xf>
    <xf numFmtId="184" fontId="5" fillId="0" borderId="0" xfId="1" applyNumberFormat="1" applyAlignment="1">
      <alignment horizontal="center" vertical="center" shrinkToFit="1"/>
    </xf>
    <xf numFmtId="183" fontId="5" fillId="0" borderId="0" xfId="1" applyNumberFormat="1" applyAlignment="1">
      <alignment horizontal="center" vertical="center" shrinkToFit="1"/>
    </xf>
    <xf numFmtId="183" fontId="5" fillId="0" borderId="0" xfId="1" applyNumberFormat="1" applyAlignment="1">
      <alignment horizontal="center" vertical="center"/>
    </xf>
    <xf numFmtId="183" fontId="5" fillId="0" borderId="0" xfId="1" applyNumberFormat="1" applyAlignment="1">
      <alignment vertical="center"/>
    </xf>
    <xf numFmtId="0" fontId="5" fillId="0" borderId="0" xfId="1" applyAlignment="1">
      <alignment horizontal="center"/>
    </xf>
    <xf numFmtId="0" fontId="18" fillId="0" borderId="0" xfId="1" applyFont="1" applyAlignment="1">
      <alignment vertical="center"/>
    </xf>
    <xf numFmtId="182" fontId="18" fillId="0" borderId="0" xfId="1" applyNumberFormat="1" applyFont="1" applyAlignment="1">
      <alignment horizontal="right" vertical="center"/>
    </xf>
    <xf numFmtId="0" fontId="18" fillId="0" borderId="0" xfId="1" applyFont="1" applyAlignment="1">
      <alignment horizontal="left" vertical="top"/>
    </xf>
    <xf numFmtId="185" fontId="5" fillId="0" borderId="92" xfId="1" applyNumberFormat="1" applyBorder="1" applyAlignment="1">
      <alignment horizontal="center" vertical="center" shrinkToFit="1"/>
    </xf>
    <xf numFmtId="185" fontId="5" fillId="0" borderId="93" xfId="1" applyNumberFormat="1" applyBorder="1" applyAlignment="1">
      <alignment horizontal="center" vertical="center" shrinkToFit="1"/>
    </xf>
    <xf numFmtId="185" fontId="5" fillId="0" borderId="79" xfId="1" applyNumberFormat="1" applyBorder="1" applyAlignment="1">
      <alignment horizontal="center" vertical="center" shrinkToFit="1"/>
    </xf>
    <xf numFmtId="185" fontId="5" fillId="0" borderId="80" xfId="1" applyNumberFormat="1" applyBorder="1" applyAlignment="1">
      <alignment horizontal="center" vertical="center" shrinkToFit="1"/>
    </xf>
    <xf numFmtId="182" fontId="5" fillId="0" borderId="50" xfId="1" applyNumberFormat="1" applyBorder="1" applyAlignment="1">
      <alignment horizontal="right" vertical="center" shrinkToFit="1"/>
    </xf>
    <xf numFmtId="182" fontId="5" fillId="0" borderId="68" xfId="1" applyNumberFormat="1" applyBorder="1" applyAlignment="1">
      <alignment horizontal="right" vertical="center" shrinkToFit="1"/>
    </xf>
    <xf numFmtId="182" fontId="5" fillId="0" borderId="46" xfId="1" applyNumberFormat="1" applyBorder="1" applyAlignment="1">
      <alignment horizontal="right" vertical="center" shrinkToFit="1"/>
    </xf>
    <xf numFmtId="182" fontId="5" fillId="0" borderId="71" xfId="1" applyNumberFormat="1" applyBorder="1" applyAlignment="1">
      <alignment horizontal="right" vertical="center" shrinkToFit="1"/>
    </xf>
    <xf numFmtId="182" fontId="5" fillId="0" borderId="49" xfId="1" applyNumberFormat="1" applyBorder="1" applyAlignment="1">
      <alignment horizontal="right" vertical="center" shrinkToFit="1"/>
    </xf>
    <xf numFmtId="182" fontId="5" fillId="0" borderId="54" xfId="1" applyNumberFormat="1" applyBorder="1" applyAlignment="1">
      <alignment horizontal="right" vertical="center" shrinkToFit="1"/>
    </xf>
    <xf numFmtId="182" fontId="5" fillId="0" borderId="45" xfId="1" applyNumberFormat="1" applyBorder="1" applyAlignment="1">
      <alignment horizontal="right" vertical="center" shrinkToFit="1"/>
    </xf>
    <xf numFmtId="182" fontId="5" fillId="0" borderId="70" xfId="1" applyNumberFormat="1" applyBorder="1" applyAlignment="1">
      <alignment horizontal="right" vertical="center" shrinkToFit="1"/>
    </xf>
    <xf numFmtId="0" fontId="15" fillId="0" borderId="17" xfId="1" applyFont="1" applyBorder="1" applyAlignment="1">
      <alignment horizontal="center" vertical="center" shrinkToFit="1"/>
    </xf>
    <xf numFmtId="0" fontId="15" fillId="0" borderId="67" xfId="1" applyFont="1" applyBorder="1" applyAlignment="1">
      <alignment horizontal="center" vertical="center" shrinkToFit="1"/>
    </xf>
    <xf numFmtId="0" fontId="15" fillId="0" borderId="84" xfId="1" applyFont="1" applyBorder="1" applyAlignment="1">
      <alignment horizontal="center" vertical="center" shrinkToFit="1"/>
    </xf>
    <xf numFmtId="0" fontId="15" fillId="0" borderId="50" xfId="1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182" fontId="14" fillId="0" borderId="84" xfId="1" applyNumberFormat="1" applyFont="1" applyBorder="1" applyAlignment="1">
      <alignment horizontal="right" vertical="center" shrinkToFit="1"/>
    </xf>
    <xf numFmtId="182" fontId="14" fillId="0" borderId="67" xfId="1" applyNumberFormat="1" applyFont="1" applyBorder="1" applyAlignment="1">
      <alignment horizontal="right" vertical="center" shrinkToFit="1"/>
    </xf>
    <xf numFmtId="182" fontId="14" fillId="0" borderId="28" xfId="1" applyNumberFormat="1" applyFont="1" applyBorder="1" applyAlignment="1">
      <alignment horizontal="right" vertical="center" shrinkToFit="1"/>
    </xf>
    <xf numFmtId="182" fontId="14" fillId="0" borderId="88" xfId="1" applyNumberFormat="1" applyFont="1" applyBorder="1" applyAlignment="1">
      <alignment horizontal="right" vertical="center" shrinkToFit="1"/>
    </xf>
    <xf numFmtId="182" fontId="14" fillId="0" borderId="22" xfId="1" applyNumberFormat="1" applyFont="1" applyBorder="1" applyAlignment="1">
      <alignment horizontal="right" vertical="center" shrinkToFit="1"/>
    </xf>
    <xf numFmtId="182" fontId="14" fillId="0" borderId="61" xfId="1" applyNumberFormat="1" applyFont="1" applyBorder="1" applyAlignment="1">
      <alignment horizontal="right" vertical="center" shrinkToFit="1"/>
    </xf>
    <xf numFmtId="182" fontId="14" fillId="0" borderId="18" xfId="1" applyNumberFormat="1" applyFont="1" applyBorder="1" applyAlignment="1">
      <alignment horizontal="right" vertical="center" shrinkToFit="1"/>
    </xf>
    <xf numFmtId="182" fontId="14" fillId="0" borderId="86" xfId="1" applyNumberFormat="1" applyFont="1" applyBorder="1" applyAlignment="1">
      <alignment horizontal="right" vertical="center" shrinkToFit="1"/>
    </xf>
    <xf numFmtId="182" fontId="14" fillId="0" borderId="17" xfId="1" applyNumberFormat="1" applyFont="1" applyBorder="1" applyAlignment="1">
      <alignment horizontal="right" vertical="center" shrinkToFit="1"/>
    </xf>
    <xf numFmtId="182" fontId="14" fillId="0" borderId="74" xfId="1" applyNumberFormat="1" applyFont="1" applyBorder="1" applyAlignment="1">
      <alignment horizontal="right" vertical="center" shrinkToFit="1"/>
    </xf>
    <xf numFmtId="182" fontId="14" fillId="0" borderId="74" xfId="1" applyNumberFormat="1" applyFont="1" applyBorder="1" applyAlignment="1">
      <alignment vertical="center" shrinkToFit="1"/>
    </xf>
    <xf numFmtId="182" fontId="14" fillId="0" borderId="84" xfId="1" applyNumberFormat="1" applyFont="1" applyBorder="1" applyAlignment="1">
      <alignment vertical="center" shrinkToFit="1"/>
    </xf>
    <xf numFmtId="182" fontId="14" fillId="0" borderId="87" xfId="1" applyNumberFormat="1" applyFont="1" applyBorder="1" applyAlignment="1">
      <alignment vertical="center" shrinkToFit="1"/>
    </xf>
    <xf numFmtId="182" fontId="14" fillId="0" borderId="28" xfId="1" applyNumberFormat="1" applyFont="1" applyBorder="1" applyAlignment="1">
      <alignment vertical="center" shrinkToFit="1"/>
    </xf>
    <xf numFmtId="182" fontId="14" fillId="0" borderId="25" xfId="1" applyNumberFormat="1" applyFont="1" applyBorder="1" applyAlignment="1">
      <alignment vertical="center" shrinkToFit="1"/>
    </xf>
    <xf numFmtId="182" fontId="14" fillId="0" borderId="22" xfId="1" applyNumberFormat="1" applyFont="1" applyBorder="1" applyAlignment="1">
      <alignment vertical="center" shrinkToFit="1"/>
    </xf>
    <xf numFmtId="182" fontId="14" fillId="0" borderId="85" xfId="1" applyNumberFormat="1" applyFont="1" applyBorder="1" applyAlignment="1">
      <alignment vertical="center" shrinkToFit="1"/>
    </xf>
    <xf numFmtId="182" fontId="14" fillId="0" borderId="18" xfId="1" applyNumberFormat="1" applyFont="1" applyBorder="1" applyAlignment="1">
      <alignment vertical="center" shrinkToFit="1"/>
    </xf>
    <xf numFmtId="182" fontId="14" fillId="0" borderId="17" xfId="1" applyNumberFormat="1" applyFont="1" applyBorder="1" applyAlignment="1">
      <alignment vertical="center" shrinkToFit="1"/>
    </xf>
    <xf numFmtId="182" fontId="14" fillId="0" borderId="50" xfId="1" applyNumberFormat="1" applyFont="1" applyBorder="1" applyAlignment="1">
      <alignment horizontal="right" vertical="center" shrinkToFit="1"/>
    </xf>
    <xf numFmtId="182" fontId="14" fillId="0" borderId="46" xfId="1" applyNumberFormat="1" applyFont="1" applyBorder="1" applyAlignment="1">
      <alignment horizontal="right" vertical="center" shrinkToFit="1"/>
    </xf>
    <xf numFmtId="182" fontId="14" fillId="0" borderId="49" xfId="1" applyNumberFormat="1" applyFont="1" applyBorder="1" applyAlignment="1">
      <alignment horizontal="right" vertical="center" shrinkToFit="1"/>
    </xf>
    <xf numFmtId="182" fontId="14" fillId="0" borderId="45" xfId="1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left" vertical="center"/>
    </xf>
    <xf numFmtId="0" fontId="0" fillId="0" borderId="14" xfId="0" applyNumberFormat="1" applyBorder="1" applyAlignment="1">
      <alignment horizontal="center" vertical="center" shrinkToFit="1"/>
    </xf>
    <xf numFmtId="0" fontId="0" fillId="0" borderId="15" xfId="0" applyNumberFormat="1" applyBorder="1" applyAlignment="1">
      <alignment horizontal="center" vertical="center" shrinkToFit="1"/>
    </xf>
    <xf numFmtId="177" fontId="0" fillId="0" borderId="72" xfId="0" applyNumberFormat="1" applyBorder="1" applyAlignment="1">
      <alignment horizontal="center" vertical="center"/>
    </xf>
    <xf numFmtId="177" fontId="0" fillId="0" borderId="66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7" fontId="0" fillId="0" borderId="56" xfId="0" applyNumberFormat="1" applyBorder="1" applyAlignment="1">
      <alignment horizontal="center" vertical="center"/>
    </xf>
    <xf numFmtId="177" fontId="0" fillId="0" borderId="58" xfId="0" applyNumberFormat="1" applyBorder="1" applyAlignment="1">
      <alignment horizontal="center" vertical="center"/>
    </xf>
    <xf numFmtId="177" fontId="0" fillId="0" borderId="57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62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177" fontId="0" fillId="0" borderId="63" xfId="0" applyNumberFormat="1" applyBorder="1" applyAlignment="1">
      <alignment horizontal="center" vertical="center" shrinkToFit="1"/>
    </xf>
    <xf numFmtId="177" fontId="0" fillId="0" borderId="64" xfId="0" applyNumberFormat="1" applyBorder="1" applyAlignment="1">
      <alignment horizontal="center" vertical="center" shrinkToFit="1"/>
    </xf>
    <xf numFmtId="177" fontId="0" fillId="0" borderId="65" xfId="0" applyNumberFormat="1" applyBorder="1" applyAlignment="1">
      <alignment horizontal="center" vertical="center" shrinkToFit="1"/>
    </xf>
    <xf numFmtId="0" fontId="3" fillId="0" borderId="51" xfId="0" applyFont="1" applyBorder="1" applyAlignment="1">
      <alignment horizontal="left" vertical="center"/>
    </xf>
    <xf numFmtId="0" fontId="0" fillId="0" borderId="10" xfId="0" applyNumberFormat="1" applyBorder="1" applyAlignment="1">
      <alignment horizontal="center" vertical="center" shrinkToFit="1"/>
    </xf>
    <xf numFmtId="0" fontId="5" fillId="4" borderId="17" xfId="1" applyFill="1" applyBorder="1" applyAlignment="1">
      <alignment horizontal="center" vertical="center"/>
    </xf>
    <xf numFmtId="0" fontId="5" fillId="4" borderId="74" xfId="1" applyFill="1" applyBorder="1" applyAlignment="1">
      <alignment horizontal="center" vertical="center"/>
    </xf>
    <xf numFmtId="0" fontId="5" fillId="4" borderId="11" xfId="1" applyFill="1" applyBorder="1" applyAlignment="1">
      <alignment horizontal="center" vertical="center"/>
    </xf>
    <xf numFmtId="0" fontId="5" fillId="5" borderId="17" xfId="1" applyFill="1" applyBorder="1" applyAlignment="1">
      <alignment horizontal="center" vertical="center"/>
    </xf>
    <xf numFmtId="0" fontId="5" fillId="5" borderId="74" xfId="1" applyFill="1" applyBorder="1" applyAlignment="1">
      <alignment horizontal="center" vertical="center"/>
    </xf>
    <xf numFmtId="0" fontId="5" fillId="5" borderId="11" xfId="1" applyFill="1" applyBorder="1" applyAlignment="1">
      <alignment horizontal="center" vertical="center"/>
    </xf>
    <xf numFmtId="0" fontId="5" fillId="5" borderId="1" xfId="1" applyFill="1" applyBorder="1" applyAlignment="1">
      <alignment horizontal="center" vertical="center"/>
    </xf>
    <xf numFmtId="0" fontId="5" fillId="4" borderId="1" xfId="1" applyFill="1" applyBorder="1" applyAlignment="1">
      <alignment horizontal="center" vertical="center"/>
    </xf>
    <xf numFmtId="0" fontId="5" fillId="0" borderId="1" xfId="1" applyBorder="1" applyAlignment="1">
      <alignment horizontal="center" vertical="center" shrinkToFit="1"/>
    </xf>
    <xf numFmtId="0" fontId="5" fillId="0" borderId="17" xfId="1" applyBorder="1" applyAlignment="1">
      <alignment horizontal="center" vertical="center" shrinkToFit="1"/>
    </xf>
    <xf numFmtId="182" fontId="5" fillId="0" borderId="63" xfId="1" applyNumberFormat="1" applyBorder="1" applyAlignment="1">
      <alignment horizontal="center" vertical="center" shrinkToFit="1"/>
    </xf>
    <xf numFmtId="182" fontId="5" fillId="0" borderId="64" xfId="1" applyNumberFormat="1" applyBorder="1" applyAlignment="1">
      <alignment horizontal="center" vertical="center" shrinkToFit="1"/>
    </xf>
    <xf numFmtId="182" fontId="5" fillId="0" borderId="63" xfId="1" applyNumberFormat="1" applyBorder="1" applyAlignment="1">
      <alignment horizontal="center" vertical="center" wrapText="1" shrinkToFit="1"/>
    </xf>
    <xf numFmtId="182" fontId="5" fillId="0" borderId="64" xfId="1" applyNumberFormat="1" applyBorder="1" applyAlignment="1">
      <alignment horizontal="center" vertical="center" wrapText="1" shrinkToFit="1"/>
    </xf>
    <xf numFmtId="182" fontId="5" fillId="0" borderId="65" xfId="1" applyNumberFormat="1" applyBorder="1" applyAlignment="1">
      <alignment horizontal="center" vertical="center" wrapText="1" shrinkToFit="1"/>
    </xf>
    <xf numFmtId="0" fontId="5" fillId="0" borderId="62" xfId="1" applyBorder="1" applyAlignment="1">
      <alignment horizontal="center" vertical="center" shrinkToFit="1"/>
    </xf>
    <xf numFmtId="0" fontId="5" fillId="0" borderId="66" xfId="1" applyBorder="1" applyAlignment="1">
      <alignment horizontal="center" vertical="center" shrinkToFit="1"/>
    </xf>
    <xf numFmtId="183" fontId="5" fillId="0" borderId="0" xfId="1" applyNumberFormat="1" applyAlignment="1">
      <alignment horizontal="center" shrinkToFi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令和元年産大豆収穫量</a:t>
            </a:r>
          </a:p>
        </c:rich>
      </c:tx>
      <c:layout>
        <c:manualLayout>
          <c:xMode val="edge"/>
          <c:yMode val="edge"/>
          <c:x val="0.39762398602491622"/>
          <c:y val="2.296296174538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1255067355215088E-2"/>
          <c:y val="8.3994681356879181E-2"/>
          <c:w val="0.93372178441448916"/>
          <c:h val="0.75744828850183987"/>
        </c:manualLayout>
      </c:layout>
      <c:barChart>
        <c:barDir val="col"/>
        <c:grouping val="clustered"/>
        <c:varyColors val="0"/>
        <c:ser>
          <c:idx val="1"/>
          <c:order val="0"/>
          <c:tx>
            <c:v>10ａ当り</c:v>
          </c:tx>
          <c:spPr>
            <a:solidFill>
              <a:srgbClr val="70AD47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計算!$A$39:$A$52</c:f>
              <c:strCache>
                <c:ptCount val="14"/>
                <c:pt idx="0">
                  <c:v>内牧</c:v>
                </c:pt>
                <c:pt idx="1">
                  <c:v>外牧</c:v>
                </c:pt>
                <c:pt idx="2">
                  <c:v>錦野</c:v>
                </c:pt>
                <c:pt idx="3">
                  <c:v>吹田</c:v>
                </c:pt>
                <c:pt idx="4">
                  <c:v>森</c:v>
                </c:pt>
                <c:pt idx="5">
                  <c:v>上陣内</c:v>
                </c:pt>
                <c:pt idx="6">
                  <c:v>中陣内</c:v>
                </c:pt>
                <c:pt idx="7">
                  <c:v>下陣内</c:v>
                </c:pt>
                <c:pt idx="8">
                  <c:v>鍛冶</c:v>
                </c:pt>
                <c:pt idx="9">
                  <c:v>町</c:v>
                </c:pt>
                <c:pt idx="10">
                  <c:v>新</c:v>
                </c:pt>
                <c:pt idx="11">
                  <c:v>引水</c:v>
                </c:pt>
                <c:pt idx="12">
                  <c:v>本社</c:v>
                </c:pt>
                <c:pt idx="13">
                  <c:v>平均収量</c:v>
                </c:pt>
              </c:strCache>
            </c:strRef>
          </c:cat>
          <c:val>
            <c:numRef>
              <c:f>計算!$K$39:$K$52</c:f>
              <c:numCache>
                <c:formatCode>#,##0"㎏"</c:formatCode>
                <c:ptCount val="14"/>
                <c:pt idx="0">
                  <c:v>25.496688741721854</c:v>
                </c:pt>
                <c:pt idx="1">
                  <c:v>118.91447368421053</c:v>
                </c:pt>
                <c:pt idx="2">
                  <c:v>123.41747950805427</c:v>
                </c:pt>
                <c:pt idx="3">
                  <c:v>94.14352488314546</c:v>
                </c:pt>
                <c:pt idx="4">
                  <c:v>114.36498150431567</c:v>
                </c:pt>
                <c:pt idx="5">
                  <c:v>120.74238046697349</c:v>
                </c:pt>
                <c:pt idx="6">
                  <c:v>168.20245096497572</c:v>
                </c:pt>
                <c:pt idx="7">
                  <c:v>160.24038582935634</c:v>
                </c:pt>
                <c:pt idx="8">
                  <c:v>148.18878701337741</c:v>
                </c:pt>
                <c:pt idx="9">
                  <c:v>145.12180723365736</c:v>
                </c:pt>
                <c:pt idx="10">
                  <c:v>108.27137546468401</c:v>
                </c:pt>
                <c:pt idx="11">
                  <c:v>88.372212781296668</c:v>
                </c:pt>
                <c:pt idx="12">
                  <c:v>189.83382550804663</c:v>
                </c:pt>
                <c:pt idx="13">
                  <c:v>126.93644386730331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C-4A51-A95E-36CC71300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733048"/>
        <c:axId val="421735008"/>
      </c:barChart>
      <c:catAx>
        <c:axId val="421733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1735008"/>
        <c:crosses val="autoZero"/>
        <c:auto val="1"/>
        <c:lblAlgn val="ctr"/>
        <c:lblOffset val="100"/>
        <c:noMultiLvlLbl val="0"/>
      </c:catAx>
      <c:valAx>
        <c:axId val="42173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㎏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17330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令和元年産麦収穫量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726457654598818"/>
          <c:y val="7.9744103515782316E-2"/>
          <c:w val="0.87863963489216246"/>
          <c:h val="0.74431473558075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計算!$J$57</c:f>
              <c:strCache>
                <c:ptCount val="1"/>
                <c:pt idx="0">
                  <c:v>小麦10ａ当り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-1.6383154247397339E-2"/>
                  <c:y val="-8.35016790741179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13-47E3-B50A-5307C2F535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計算!$I$58:$I$72</c:f>
              <c:strCache>
                <c:ptCount val="15"/>
                <c:pt idx="0">
                  <c:v>内牧</c:v>
                </c:pt>
                <c:pt idx="1">
                  <c:v>外牧</c:v>
                </c:pt>
                <c:pt idx="2">
                  <c:v>錦野</c:v>
                </c:pt>
                <c:pt idx="3">
                  <c:v>大林</c:v>
                </c:pt>
                <c:pt idx="4">
                  <c:v>吹田</c:v>
                </c:pt>
                <c:pt idx="5">
                  <c:v>森</c:v>
                </c:pt>
                <c:pt idx="6">
                  <c:v>上陣内</c:v>
                </c:pt>
                <c:pt idx="7">
                  <c:v>中陣内</c:v>
                </c:pt>
                <c:pt idx="8">
                  <c:v>下陣内</c:v>
                </c:pt>
                <c:pt idx="9">
                  <c:v>鍛冶</c:v>
                </c:pt>
                <c:pt idx="10">
                  <c:v>町</c:v>
                </c:pt>
                <c:pt idx="11">
                  <c:v>新</c:v>
                </c:pt>
                <c:pt idx="12">
                  <c:v>引水</c:v>
                </c:pt>
                <c:pt idx="13">
                  <c:v>本社</c:v>
                </c:pt>
                <c:pt idx="14">
                  <c:v>平均収量</c:v>
                </c:pt>
              </c:strCache>
            </c:strRef>
          </c:cat>
          <c:val>
            <c:numRef>
              <c:f>計算!$J$58:$J$72</c:f>
              <c:numCache>
                <c:formatCode>#,##0"㎏"</c:formatCode>
                <c:ptCount val="15"/>
                <c:pt idx="1">
                  <c:v>208.64111498257842</c:v>
                </c:pt>
                <c:pt idx="2">
                  <c:v>356.25238308383484</c:v>
                </c:pt>
                <c:pt idx="3">
                  <c:v>234.58333333333331</c:v>
                </c:pt>
                <c:pt idx="4">
                  <c:v>220.18834608593292</c:v>
                </c:pt>
                <c:pt idx="5">
                  <c:v>345.45394278895554</c:v>
                </c:pt>
                <c:pt idx="6">
                  <c:v>349.31773879142298</c:v>
                </c:pt>
                <c:pt idx="7">
                  <c:v>439.03372209615281</c:v>
                </c:pt>
                <c:pt idx="8">
                  <c:v>486.02045256744992</c:v>
                </c:pt>
                <c:pt idx="9">
                  <c:v>446.94548872180451</c:v>
                </c:pt>
                <c:pt idx="10">
                  <c:v>430.11048914158437</c:v>
                </c:pt>
                <c:pt idx="12">
                  <c:v>423.10938840006213</c:v>
                </c:pt>
                <c:pt idx="13">
                  <c:v>460.04913329553847</c:v>
                </c:pt>
                <c:pt idx="14">
                  <c:v>384.71914694731225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3-47E3-B50A-5307C2F535D3}"/>
            </c:ext>
          </c:extLst>
        </c:ser>
        <c:ser>
          <c:idx val="1"/>
          <c:order val="1"/>
          <c:tx>
            <c:strRef>
              <c:f>計算!$K$57</c:f>
              <c:strCache>
                <c:ptCount val="1"/>
                <c:pt idx="0">
                  <c:v>大麦10ａ当り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計算!$I$58:$I$72</c:f>
              <c:strCache>
                <c:ptCount val="15"/>
                <c:pt idx="0">
                  <c:v>内牧</c:v>
                </c:pt>
                <c:pt idx="1">
                  <c:v>外牧</c:v>
                </c:pt>
                <c:pt idx="2">
                  <c:v>錦野</c:v>
                </c:pt>
                <c:pt idx="3">
                  <c:v>大林</c:v>
                </c:pt>
                <c:pt idx="4">
                  <c:v>吹田</c:v>
                </c:pt>
                <c:pt idx="5">
                  <c:v>森</c:v>
                </c:pt>
                <c:pt idx="6">
                  <c:v>上陣内</c:v>
                </c:pt>
                <c:pt idx="7">
                  <c:v>中陣内</c:v>
                </c:pt>
                <c:pt idx="8">
                  <c:v>下陣内</c:v>
                </c:pt>
                <c:pt idx="9">
                  <c:v>鍛冶</c:v>
                </c:pt>
                <c:pt idx="10">
                  <c:v>町</c:v>
                </c:pt>
                <c:pt idx="11">
                  <c:v>新</c:v>
                </c:pt>
                <c:pt idx="12">
                  <c:v>引水</c:v>
                </c:pt>
                <c:pt idx="13">
                  <c:v>本社</c:v>
                </c:pt>
                <c:pt idx="14">
                  <c:v>平均収量</c:v>
                </c:pt>
              </c:strCache>
            </c:strRef>
          </c:cat>
          <c:val>
            <c:numRef>
              <c:f>計算!$K$58:$K$72</c:f>
              <c:numCache>
                <c:formatCode>#,##0"㎏"</c:formatCode>
                <c:ptCount val="15"/>
                <c:pt idx="0">
                  <c:v>253.86805209593624</c:v>
                </c:pt>
                <c:pt idx="1">
                  <c:v>291.64490861618799</c:v>
                </c:pt>
                <c:pt idx="2">
                  <c:v>374.95597995394826</c:v>
                </c:pt>
                <c:pt idx="4">
                  <c:v>337.88068938428671</c:v>
                </c:pt>
                <c:pt idx="5">
                  <c:v>317.40321846863526</c:v>
                </c:pt>
                <c:pt idx="6">
                  <c:v>357.83252319929301</c:v>
                </c:pt>
                <c:pt idx="7">
                  <c:v>450.2679528403001</c:v>
                </c:pt>
                <c:pt idx="8">
                  <c:v>423.78660248696349</c:v>
                </c:pt>
                <c:pt idx="9">
                  <c:v>366.92947875602283</c:v>
                </c:pt>
                <c:pt idx="10">
                  <c:v>441.04717752931555</c:v>
                </c:pt>
                <c:pt idx="11">
                  <c:v>307.25766362883184</c:v>
                </c:pt>
                <c:pt idx="12">
                  <c:v>370.12858825211197</c:v>
                </c:pt>
                <c:pt idx="13">
                  <c:v>377.45251396648047</c:v>
                </c:pt>
                <c:pt idx="14">
                  <c:v>355.42515236385555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3-47E3-B50A-5307C2F53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734224"/>
        <c:axId val="421732656"/>
      </c:barChart>
      <c:catAx>
        <c:axId val="42173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1732656"/>
        <c:crosses val="autoZero"/>
        <c:auto val="1"/>
        <c:lblAlgn val="ctr"/>
        <c:lblOffset val="100"/>
        <c:noMultiLvlLbl val="0"/>
      </c:catAx>
      <c:valAx>
        <c:axId val="42173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&quot;㎏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1734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027765294333802"/>
          <c:y val="4.9618078442266317E-2"/>
          <c:w val="0.20192678364066799"/>
          <c:h val="2.69090735751704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83534"/>
    <xdr:ext cx="9289676" cy="6083710"/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0" y="7037295"/>
    <xdr:ext cx="9302238" cy="6083710"/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213473</xdr:colOff>
          <xdr:row>80</xdr:row>
          <xdr:rowOff>111500</xdr:rowOff>
        </xdr:from>
        <xdr:to>
          <xdr:col>3</xdr:col>
          <xdr:colOff>372597</xdr:colOff>
          <xdr:row>82</xdr:row>
          <xdr:rowOff>32498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計算!$I$74" spid="_x0000_s117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13473" y="13704235"/>
              <a:ext cx="2209800" cy="2571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156880</xdr:colOff>
          <xdr:row>38</xdr:row>
          <xdr:rowOff>156879</xdr:rowOff>
        </xdr:from>
        <xdr:to>
          <xdr:col>14</xdr:col>
          <xdr:colOff>246529</xdr:colOff>
          <xdr:row>40</xdr:row>
          <xdr:rowOff>58831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計算!$N$37:$AB$37" spid="_x0000_s117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56880" y="6689908"/>
              <a:ext cx="9659473" cy="23812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229551</xdr:colOff>
      <xdr:row>20</xdr:row>
      <xdr:rowOff>295277</xdr:rowOff>
    </xdr:from>
    <xdr:to>
      <xdr:col>3</xdr:col>
      <xdr:colOff>323849</xdr:colOff>
      <xdr:row>21</xdr:row>
      <xdr:rowOff>162882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9D3EA72C-E25F-4302-89E7-10BF48A6C68C}"/>
            </a:ext>
          </a:extLst>
        </xdr:cNvPr>
        <xdr:cNvSpPr/>
      </xdr:nvSpPr>
      <xdr:spPr>
        <a:xfrm rot="5400000">
          <a:off x="1257298" y="6697030"/>
          <a:ext cx="200980" cy="713423"/>
        </a:xfrm>
        <a:prstGeom prst="rightBrac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5"/>
  <sheetViews>
    <sheetView zoomScale="85" zoomScaleNormal="85" workbookViewId="0">
      <selection activeCell="P21" sqref="P21"/>
    </sheetView>
  </sheetViews>
  <sheetFormatPr defaultRowHeight="13.5" x14ac:dyDescent="0.15"/>
  <cols>
    <col min="15" max="15" width="9" customWidth="1"/>
  </cols>
  <sheetData>
    <row r="1" spans="1:1" ht="24.75" customHeight="1" x14ac:dyDescent="0.15">
      <c r="A1" s="34" t="s">
        <v>93</v>
      </c>
    </row>
    <row r="85" spans="1:14" x14ac:dyDescent="0.1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</sheetData>
  <phoneticPr fontId="2"/>
  <pageMargins left="0.98425196850393704" right="0.19685039370078741" top="0.74803149606299213" bottom="0.74803149606299213" header="0.31496062992125984" footer="0.19685039370078741"/>
  <pageSetup paperSize="9" scale="66" orientation="portrait" r:id="rId1"/>
  <headerFooter>
    <oddFooter>&amp;C&amp;"HGP明朝E,標準"&amp;16 5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85"/>
  <sheetViews>
    <sheetView topLeftCell="E36" zoomScaleNormal="100" workbookViewId="0">
      <selection activeCell="Q48" sqref="Q48"/>
    </sheetView>
  </sheetViews>
  <sheetFormatPr defaultRowHeight="20.25" customHeight="1" x14ac:dyDescent="0.15"/>
  <cols>
    <col min="1" max="1" width="12.125" bestFit="1" customWidth="1"/>
    <col min="2" max="3" width="12" style="16" customWidth="1"/>
    <col min="4" max="4" width="12" style="5" customWidth="1"/>
    <col min="5" max="7" width="12" style="9" customWidth="1"/>
    <col min="8" max="8" width="12" style="16" customWidth="1"/>
    <col min="9" max="9" width="15.125" style="5" bestFit="1" customWidth="1"/>
    <col min="10" max="10" width="13.125" style="5" customWidth="1"/>
    <col min="11" max="11" width="13.125" style="9" customWidth="1"/>
    <col min="12" max="12" width="9.75" style="9" customWidth="1"/>
    <col min="13" max="13" width="8.375" style="9" customWidth="1"/>
    <col min="14" max="14" width="7.25" style="9" customWidth="1"/>
    <col min="15" max="15" width="7.75" style="9" customWidth="1"/>
    <col min="16" max="28" width="7.75" customWidth="1"/>
  </cols>
  <sheetData>
    <row r="1" spans="1:15" ht="20.25" hidden="1" customHeight="1" thickBot="1" x14ac:dyDescent="0.2">
      <c r="A1" s="281" t="s">
        <v>30</v>
      </c>
      <c r="B1" s="281"/>
      <c r="C1" s="281"/>
    </row>
    <row r="2" spans="1:15" s="1" customFormat="1" ht="20.25" hidden="1" customHeight="1" x14ac:dyDescent="0.15">
      <c r="A2" s="2"/>
      <c r="B2" s="272" t="s">
        <v>12</v>
      </c>
      <c r="C2" s="273"/>
      <c r="D2" s="273"/>
      <c r="E2" s="273"/>
      <c r="F2" s="273"/>
      <c r="G2" s="289"/>
      <c r="H2" s="272" t="s">
        <v>13</v>
      </c>
      <c r="I2" s="273"/>
      <c r="J2" s="273"/>
      <c r="K2" s="273"/>
      <c r="L2" s="273"/>
      <c r="M2" s="273"/>
      <c r="N2" s="273"/>
      <c r="O2" s="113"/>
    </row>
    <row r="3" spans="1:15" ht="20.25" hidden="1" customHeight="1" x14ac:dyDescent="0.15">
      <c r="A3" s="3"/>
      <c r="B3" s="17" t="s">
        <v>19</v>
      </c>
      <c r="C3" s="21" t="s">
        <v>20</v>
      </c>
      <c r="D3" s="6" t="s">
        <v>15</v>
      </c>
      <c r="E3" s="10" t="s">
        <v>16</v>
      </c>
      <c r="F3" s="10" t="s">
        <v>17</v>
      </c>
      <c r="G3" s="10" t="s">
        <v>18</v>
      </c>
      <c r="H3" s="17" t="s">
        <v>19</v>
      </c>
      <c r="I3" s="21" t="s">
        <v>20</v>
      </c>
      <c r="J3" s="6" t="s">
        <v>15</v>
      </c>
      <c r="K3" s="10" t="s">
        <v>16</v>
      </c>
      <c r="L3" s="10" t="s">
        <v>17</v>
      </c>
      <c r="M3" s="10" t="s">
        <v>16</v>
      </c>
      <c r="N3" s="10" t="s">
        <v>17</v>
      </c>
      <c r="O3" s="13" t="s">
        <v>18</v>
      </c>
    </row>
    <row r="4" spans="1:15" ht="20.25" hidden="1" customHeight="1" x14ac:dyDescent="0.15">
      <c r="A4" s="3" t="s">
        <v>0</v>
      </c>
      <c r="B4" s="17"/>
      <c r="C4" s="7" t="e">
        <f>D4/(B4/1000)</f>
        <v>#DIV/0!</v>
      </c>
      <c r="D4" s="7"/>
      <c r="E4" s="11"/>
      <c r="F4" s="11"/>
      <c r="G4" s="11"/>
      <c r="H4" s="19"/>
      <c r="I4" s="7"/>
      <c r="J4" s="7"/>
      <c r="K4" s="11"/>
      <c r="L4" s="11"/>
      <c r="M4" s="11">
        <v>1570351</v>
      </c>
      <c r="N4" s="11">
        <v>125627</v>
      </c>
      <c r="O4" s="14">
        <v>1695978</v>
      </c>
    </row>
    <row r="5" spans="1:15" ht="20.25" hidden="1" customHeight="1" x14ac:dyDescent="0.15">
      <c r="A5" s="3" t="s">
        <v>1</v>
      </c>
      <c r="B5" s="17">
        <v>3660</v>
      </c>
      <c r="C5" s="7">
        <f t="shared" ref="C5:C15" si="0">D5/(B5/1000)</f>
        <v>178.96174863387978</v>
      </c>
      <c r="D5" s="7">
        <v>655</v>
      </c>
      <c r="E5" s="11">
        <v>102495</v>
      </c>
      <c r="F5" s="11">
        <v>8200</v>
      </c>
      <c r="G5" s="11">
        <v>110695</v>
      </c>
      <c r="H5" s="19">
        <f t="shared" ref="H5:I5" si="1">B5</f>
        <v>3660</v>
      </c>
      <c r="I5" s="7">
        <f t="shared" si="1"/>
        <v>178.96174863387978</v>
      </c>
      <c r="J5" s="7"/>
      <c r="K5" s="11"/>
      <c r="L5" s="11"/>
      <c r="M5" s="11">
        <v>901417</v>
      </c>
      <c r="N5" s="11">
        <v>72113</v>
      </c>
      <c r="O5" s="14">
        <v>1084225</v>
      </c>
    </row>
    <row r="6" spans="1:15" ht="20.25" hidden="1" customHeight="1" x14ac:dyDescent="0.15">
      <c r="A6" s="3" t="s">
        <v>2</v>
      </c>
      <c r="B6" s="17"/>
      <c r="C6" s="7" t="e">
        <f t="shared" si="0"/>
        <v>#DIV/0!</v>
      </c>
      <c r="D6" s="7"/>
      <c r="E6" s="11"/>
      <c r="F6" s="11"/>
      <c r="G6" s="11"/>
      <c r="H6" s="19"/>
      <c r="I6" s="7"/>
      <c r="J6" s="7"/>
      <c r="K6" s="11"/>
      <c r="L6" s="11"/>
      <c r="M6" s="11">
        <v>5362744</v>
      </c>
      <c r="N6" s="11">
        <v>429020</v>
      </c>
      <c r="O6" s="14">
        <v>7591764</v>
      </c>
    </row>
    <row r="7" spans="1:15" ht="20.25" hidden="1" customHeight="1" x14ac:dyDescent="0.15">
      <c r="A7" s="3" t="s">
        <v>3</v>
      </c>
      <c r="B7" s="17"/>
      <c r="C7" s="7" t="e">
        <f t="shared" si="0"/>
        <v>#DIV/0!</v>
      </c>
      <c r="D7" s="7"/>
      <c r="E7" s="11"/>
      <c r="F7" s="11"/>
      <c r="G7" s="11"/>
      <c r="H7" s="19"/>
      <c r="I7" s="7"/>
      <c r="J7" s="7"/>
      <c r="K7" s="11"/>
      <c r="L7" s="11"/>
      <c r="M7" s="11">
        <v>3513189</v>
      </c>
      <c r="N7" s="11">
        <v>281055</v>
      </c>
      <c r="O7" s="14">
        <v>3794244</v>
      </c>
    </row>
    <row r="8" spans="1:15" ht="20.25" hidden="1" customHeight="1" x14ac:dyDescent="0.15">
      <c r="A8" s="3" t="s">
        <v>4</v>
      </c>
      <c r="B8" s="17"/>
      <c r="C8" s="7" t="e">
        <f t="shared" si="0"/>
        <v>#DIV/0!</v>
      </c>
      <c r="D8" s="7"/>
      <c r="E8" s="11"/>
      <c r="F8" s="11"/>
      <c r="G8" s="11"/>
      <c r="H8" s="19"/>
      <c r="I8" s="7"/>
      <c r="J8" s="7"/>
      <c r="K8" s="11"/>
      <c r="L8" s="11"/>
      <c r="M8" s="11">
        <v>2044500</v>
      </c>
      <c r="N8" s="11">
        <v>163560</v>
      </c>
      <c r="O8" s="14">
        <v>2208060</v>
      </c>
    </row>
    <row r="9" spans="1:15" ht="20.25" hidden="1" customHeight="1" x14ac:dyDescent="0.15">
      <c r="A9" s="3" t="s">
        <v>5</v>
      </c>
      <c r="B9" s="17"/>
      <c r="C9" s="7" t="e">
        <f t="shared" si="0"/>
        <v>#DIV/0!</v>
      </c>
      <c r="D9" s="7"/>
      <c r="E9" s="11"/>
      <c r="F9" s="11"/>
      <c r="G9" s="11"/>
      <c r="H9" s="19"/>
      <c r="I9" s="7"/>
      <c r="J9" s="7"/>
      <c r="K9" s="11"/>
      <c r="L9" s="11"/>
      <c r="M9" s="11">
        <v>5812081</v>
      </c>
      <c r="N9" s="11">
        <v>464969</v>
      </c>
      <c r="O9" s="14">
        <v>6277050</v>
      </c>
    </row>
    <row r="10" spans="1:15" ht="20.25" hidden="1" customHeight="1" x14ac:dyDescent="0.15">
      <c r="A10" s="3" t="s">
        <v>6</v>
      </c>
      <c r="B10" s="17"/>
      <c r="C10" s="7" t="e">
        <f t="shared" si="0"/>
        <v>#DIV/0!</v>
      </c>
      <c r="D10" s="7"/>
      <c r="E10" s="11"/>
      <c r="F10" s="11"/>
      <c r="G10" s="11"/>
      <c r="H10" s="19">
        <v>22390</v>
      </c>
      <c r="I10" s="7">
        <f>J10/(H10/1000)</f>
        <v>456.09647163912462</v>
      </c>
      <c r="J10" s="7">
        <v>10212</v>
      </c>
      <c r="K10" s="11">
        <v>1597989</v>
      </c>
      <c r="L10" s="11">
        <v>127839</v>
      </c>
      <c r="M10" s="11">
        <v>3090111</v>
      </c>
      <c r="N10" s="11">
        <v>247209</v>
      </c>
      <c r="O10" s="14">
        <v>5063148</v>
      </c>
    </row>
    <row r="11" spans="1:15" ht="20.25" hidden="1" customHeight="1" x14ac:dyDescent="0.15">
      <c r="A11" s="3" t="s">
        <v>7</v>
      </c>
      <c r="B11" s="17"/>
      <c r="C11" s="7" t="e">
        <f t="shared" si="0"/>
        <v>#DIV/0!</v>
      </c>
      <c r="D11" s="7"/>
      <c r="E11" s="11"/>
      <c r="F11" s="11"/>
      <c r="G11" s="11"/>
      <c r="H11" s="19"/>
      <c r="I11" s="7" t="e">
        <f t="shared" ref="I11:I15" si="2">J11/(H11/1000)</f>
        <v>#DIV/0!</v>
      </c>
      <c r="J11" s="7"/>
      <c r="K11" s="11"/>
      <c r="L11" s="11"/>
      <c r="M11" s="11">
        <v>533600</v>
      </c>
      <c r="N11" s="11">
        <v>42688</v>
      </c>
      <c r="O11" s="14">
        <v>576288</v>
      </c>
    </row>
    <row r="12" spans="1:15" ht="20.25" hidden="1" customHeight="1" x14ac:dyDescent="0.15">
      <c r="A12" s="3" t="s">
        <v>8</v>
      </c>
      <c r="B12" s="17"/>
      <c r="C12" s="7" t="e">
        <f t="shared" si="0"/>
        <v>#DIV/0!</v>
      </c>
      <c r="D12" s="7"/>
      <c r="E12" s="11"/>
      <c r="F12" s="11"/>
      <c r="G12" s="11"/>
      <c r="H12" s="19">
        <v>20550</v>
      </c>
      <c r="I12" s="7">
        <f t="shared" si="2"/>
        <v>435.23114355231144</v>
      </c>
      <c r="J12" s="7">
        <v>8944</v>
      </c>
      <c r="K12" s="11">
        <v>1399570</v>
      </c>
      <c r="L12" s="11">
        <v>111966</v>
      </c>
      <c r="M12" s="11">
        <v>3244136</v>
      </c>
      <c r="N12" s="11">
        <v>259528</v>
      </c>
      <c r="O12" s="14">
        <v>5015200</v>
      </c>
    </row>
    <row r="13" spans="1:15" ht="20.25" hidden="1" customHeight="1" x14ac:dyDescent="0.15">
      <c r="A13" s="3" t="s">
        <v>9</v>
      </c>
      <c r="B13" s="17"/>
      <c r="C13" s="7" t="e">
        <f t="shared" si="0"/>
        <v>#DIV/0!</v>
      </c>
      <c r="D13" s="7"/>
      <c r="E13" s="11"/>
      <c r="F13" s="11"/>
      <c r="G13" s="11"/>
      <c r="H13" s="19">
        <v>4200</v>
      </c>
      <c r="I13" s="7">
        <f t="shared" si="2"/>
        <v>479.76190476190476</v>
      </c>
      <c r="J13" s="7">
        <v>2015</v>
      </c>
      <c r="K13" s="11">
        <v>315310</v>
      </c>
      <c r="L13" s="11">
        <v>25225</v>
      </c>
      <c r="M13" s="11">
        <v>315294</v>
      </c>
      <c r="N13" s="11">
        <v>25224</v>
      </c>
      <c r="O13" s="14">
        <v>681053</v>
      </c>
    </row>
    <row r="14" spans="1:15" ht="20.25" hidden="1" customHeight="1" x14ac:dyDescent="0.15">
      <c r="A14" s="3" t="s">
        <v>10</v>
      </c>
      <c r="B14" s="17"/>
      <c r="C14" s="7" t="e">
        <f t="shared" si="0"/>
        <v>#DIV/0!</v>
      </c>
      <c r="D14" s="7"/>
      <c r="E14" s="11"/>
      <c r="F14" s="11"/>
      <c r="G14" s="11"/>
      <c r="H14" s="19">
        <v>22220</v>
      </c>
      <c r="I14" s="7">
        <f t="shared" si="2"/>
        <v>483.16831683168317</v>
      </c>
      <c r="J14" s="7">
        <v>10736</v>
      </c>
      <c r="K14" s="11">
        <v>1679985</v>
      </c>
      <c r="L14" s="11">
        <v>134399</v>
      </c>
      <c r="M14" s="11">
        <v>398911</v>
      </c>
      <c r="N14" s="11">
        <v>31913</v>
      </c>
      <c r="O14" s="14">
        <v>2245208</v>
      </c>
    </row>
    <row r="15" spans="1:15" ht="20.25" hidden="1" customHeight="1" x14ac:dyDescent="0.15">
      <c r="A15" s="3" t="s">
        <v>11</v>
      </c>
      <c r="B15" s="17"/>
      <c r="C15" s="7" t="e">
        <f t="shared" si="0"/>
        <v>#DIV/0!</v>
      </c>
      <c r="D15" s="7"/>
      <c r="E15" s="11"/>
      <c r="F15" s="11"/>
      <c r="G15" s="11"/>
      <c r="H15" s="19">
        <v>3200</v>
      </c>
      <c r="I15" s="7">
        <f t="shared" si="2"/>
        <v>347.5</v>
      </c>
      <c r="J15" s="7">
        <v>1112</v>
      </c>
      <c r="K15" s="11">
        <v>174007</v>
      </c>
      <c r="L15" s="11">
        <v>13921</v>
      </c>
      <c r="M15" s="11">
        <v>414217</v>
      </c>
      <c r="N15" s="11">
        <v>33137</v>
      </c>
      <c r="O15" s="14">
        <v>635282</v>
      </c>
    </row>
    <row r="16" spans="1:15" ht="20.25" hidden="1" customHeight="1" thickBot="1" x14ac:dyDescent="0.2">
      <c r="A16" s="4"/>
      <c r="B16" s="18"/>
      <c r="C16" s="18"/>
      <c r="D16" s="8">
        <f>SUM(D4:D15)</f>
        <v>655</v>
      </c>
      <c r="E16" s="12">
        <f t="shared" ref="E16:O16" si="3">SUM(E4:E15)</f>
        <v>102495</v>
      </c>
      <c r="F16" s="12">
        <f t="shared" si="3"/>
        <v>8200</v>
      </c>
      <c r="G16" s="12">
        <f t="shared" si="3"/>
        <v>110695</v>
      </c>
      <c r="H16" s="20">
        <f>SUM(H4:H15)</f>
        <v>76220</v>
      </c>
      <c r="I16" s="8"/>
      <c r="J16" s="8">
        <f t="shared" si="3"/>
        <v>33019</v>
      </c>
      <c r="K16" s="12">
        <f t="shared" si="3"/>
        <v>5166861</v>
      </c>
      <c r="L16" s="12">
        <f t="shared" si="3"/>
        <v>413350</v>
      </c>
      <c r="M16" s="12">
        <f t="shared" si="3"/>
        <v>27200551</v>
      </c>
      <c r="N16" s="12">
        <f t="shared" si="3"/>
        <v>2176043</v>
      </c>
      <c r="O16" s="15">
        <f t="shared" si="3"/>
        <v>36867500</v>
      </c>
    </row>
    <row r="17" spans="1:7" ht="20.25" hidden="1" customHeight="1" x14ac:dyDescent="0.15"/>
    <row r="18" spans="1:7" ht="20.25" hidden="1" customHeight="1" thickBot="1" x14ac:dyDescent="0.2"/>
    <row r="19" spans="1:7" ht="20.25" hidden="1" customHeight="1" x14ac:dyDescent="0.15">
      <c r="A19" s="23"/>
      <c r="B19" s="22" t="s">
        <v>12</v>
      </c>
      <c r="C19" s="24" t="s">
        <v>14</v>
      </c>
      <c r="D19" s="27"/>
      <c r="E19" s="27"/>
      <c r="F19" s="27"/>
      <c r="G19" s="28"/>
    </row>
    <row r="20" spans="1:7" ht="20.25" hidden="1" customHeight="1" x14ac:dyDescent="0.15">
      <c r="A20" s="3"/>
      <c r="B20" s="7" t="s">
        <v>20</v>
      </c>
      <c r="C20" s="25" t="s">
        <v>20</v>
      </c>
    </row>
    <row r="21" spans="1:7" ht="20.25" hidden="1" customHeight="1" x14ac:dyDescent="0.15">
      <c r="A21" s="3" t="s">
        <v>0</v>
      </c>
      <c r="B21" s="7">
        <f t="shared" ref="B21:B33" si="4">I4</f>
        <v>0</v>
      </c>
      <c r="C21" s="25" t="e">
        <f>#REF!</f>
        <v>#REF!</v>
      </c>
    </row>
    <row r="22" spans="1:7" ht="20.25" hidden="1" customHeight="1" x14ac:dyDescent="0.15">
      <c r="A22" s="3" t="s">
        <v>1</v>
      </c>
      <c r="B22" s="7">
        <f t="shared" si="4"/>
        <v>178.96174863387978</v>
      </c>
      <c r="C22" s="25" t="e">
        <f>#REF!</f>
        <v>#REF!</v>
      </c>
    </row>
    <row r="23" spans="1:7" ht="20.25" hidden="1" customHeight="1" x14ac:dyDescent="0.15">
      <c r="A23" s="3" t="s">
        <v>2</v>
      </c>
      <c r="B23" s="7">
        <f t="shared" si="4"/>
        <v>0</v>
      </c>
      <c r="C23" s="25" t="e">
        <f>#REF!</f>
        <v>#REF!</v>
      </c>
    </row>
    <row r="24" spans="1:7" ht="20.25" hidden="1" customHeight="1" x14ac:dyDescent="0.15">
      <c r="A24" s="3" t="s">
        <v>3</v>
      </c>
      <c r="B24" s="7">
        <f t="shared" si="4"/>
        <v>0</v>
      </c>
      <c r="C24" s="25" t="e">
        <f>#REF!</f>
        <v>#REF!</v>
      </c>
    </row>
    <row r="25" spans="1:7" ht="20.25" hidden="1" customHeight="1" x14ac:dyDescent="0.15">
      <c r="A25" s="3" t="s">
        <v>4</v>
      </c>
      <c r="B25" s="7">
        <f t="shared" si="4"/>
        <v>0</v>
      </c>
      <c r="C25" s="25" t="e">
        <f>#REF!</f>
        <v>#REF!</v>
      </c>
    </row>
    <row r="26" spans="1:7" ht="20.25" hidden="1" customHeight="1" x14ac:dyDescent="0.15">
      <c r="A26" s="3" t="s">
        <v>5</v>
      </c>
      <c r="B26" s="7">
        <f t="shared" si="4"/>
        <v>0</v>
      </c>
      <c r="C26" s="25" t="e">
        <f>#REF!</f>
        <v>#REF!</v>
      </c>
    </row>
    <row r="27" spans="1:7" ht="20.25" hidden="1" customHeight="1" x14ac:dyDescent="0.15">
      <c r="A27" s="3" t="s">
        <v>6</v>
      </c>
      <c r="B27" s="7">
        <f t="shared" si="4"/>
        <v>456.09647163912462</v>
      </c>
      <c r="C27" s="25" t="e">
        <f>#REF!</f>
        <v>#REF!</v>
      </c>
    </row>
    <row r="28" spans="1:7" ht="20.25" hidden="1" customHeight="1" x14ac:dyDescent="0.15">
      <c r="A28" s="3" t="s">
        <v>7</v>
      </c>
      <c r="B28" s="7" t="e">
        <f t="shared" si="4"/>
        <v>#DIV/0!</v>
      </c>
      <c r="C28" s="25" t="e">
        <f>#REF!</f>
        <v>#REF!</v>
      </c>
    </row>
    <row r="29" spans="1:7" ht="20.25" hidden="1" customHeight="1" x14ac:dyDescent="0.15">
      <c r="A29" s="3" t="s">
        <v>8</v>
      </c>
      <c r="B29" s="7">
        <f t="shared" si="4"/>
        <v>435.23114355231144</v>
      </c>
      <c r="C29" s="25" t="e">
        <f>#REF!</f>
        <v>#REF!</v>
      </c>
    </row>
    <row r="30" spans="1:7" ht="20.25" hidden="1" customHeight="1" x14ac:dyDescent="0.15">
      <c r="A30" s="3" t="s">
        <v>9</v>
      </c>
      <c r="B30" s="7">
        <f t="shared" si="4"/>
        <v>479.76190476190476</v>
      </c>
      <c r="C30" s="25" t="e">
        <f>#REF!</f>
        <v>#REF!</v>
      </c>
    </row>
    <row r="31" spans="1:7" ht="20.25" hidden="1" customHeight="1" x14ac:dyDescent="0.15">
      <c r="A31" s="3" t="s">
        <v>10</v>
      </c>
      <c r="B31" s="7">
        <f t="shared" si="4"/>
        <v>483.16831683168317</v>
      </c>
      <c r="C31" s="25" t="e">
        <f>#REF!</f>
        <v>#REF!</v>
      </c>
    </row>
    <row r="32" spans="1:7" ht="20.25" hidden="1" customHeight="1" x14ac:dyDescent="0.15">
      <c r="A32" s="3" t="s">
        <v>11</v>
      </c>
      <c r="B32" s="7">
        <f t="shared" si="4"/>
        <v>347.5</v>
      </c>
      <c r="C32" s="25" t="e">
        <f>#REF!</f>
        <v>#REF!</v>
      </c>
    </row>
    <row r="33" spans="1:31" ht="20.25" hidden="1" customHeight="1" thickBot="1" x14ac:dyDescent="0.2">
      <c r="A33" s="4"/>
      <c r="B33" s="20">
        <f t="shared" si="4"/>
        <v>0</v>
      </c>
      <c r="C33" s="26"/>
    </row>
    <row r="34" spans="1:31" ht="20.25" hidden="1" customHeight="1" x14ac:dyDescent="0.15"/>
    <row r="35" spans="1:31" ht="20.25" hidden="1" customHeight="1" x14ac:dyDescent="0.15"/>
    <row r="36" spans="1:31" ht="20.25" customHeight="1" thickBot="1" x14ac:dyDescent="0.2">
      <c r="A36" s="282" t="s">
        <v>95</v>
      </c>
      <c r="B36" s="282"/>
      <c r="C36" s="282"/>
      <c r="I36" s="5" t="s">
        <v>96</v>
      </c>
    </row>
    <row r="37" spans="1:31" s="81" customFormat="1" ht="20.25" customHeight="1" x14ac:dyDescent="0.15">
      <c r="A37" s="85"/>
      <c r="B37" s="278" t="s">
        <v>28</v>
      </c>
      <c r="C37" s="279"/>
      <c r="D37" s="279"/>
      <c r="E37" s="279"/>
      <c r="F37" s="279"/>
      <c r="G37" s="279"/>
      <c r="H37" s="280"/>
      <c r="I37" s="274" t="s">
        <v>19</v>
      </c>
      <c r="J37" s="85"/>
      <c r="K37" s="276" t="s">
        <v>43</v>
      </c>
      <c r="L37" s="276" t="s">
        <v>43</v>
      </c>
      <c r="M37" s="80"/>
      <c r="N37" s="118" t="s">
        <v>43</v>
      </c>
      <c r="O37" s="119">
        <v>0.42494481236203091</v>
      </c>
      <c r="P37" s="119">
        <v>1.9819078947368423</v>
      </c>
      <c r="Q37" s="119">
        <v>2.0569579918009047</v>
      </c>
      <c r="R37" s="119">
        <v>1.5690587480524243</v>
      </c>
      <c r="S37" s="119">
        <v>1.9060830250719278</v>
      </c>
      <c r="T37" s="119">
        <v>2.0123730077828914</v>
      </c>
      <c r="U37" s="119">
        <v>2.8033741827495953</v>
      </c>
      <c r="V37" s="119">
        <v>2.6706730971559391</v>
      </c>
      <c r="W37" s="119">
        <v>2.4698131168896236</v>
      </c>
      <c r="X37" s="119">
        <v>2.4186967872276228</v>
      </c>
      <c r="Y37" s="119">
        <v>1.8045229244114003</v>
      </c>
      <c r="Z37" s="119">
        <v>1.4728702130216111</v>
      </c>
      <c r="AA37" s="119">
        <v>3.1638970918007772</v>
      </c>
      <c r="AB37" s="119">
        <v>2.1156073977883887</v>
      </c>
      <c r="AC37" s="80"/>
      <c r="AD37" s="80"/>
      <c r="AE37" s="80"/>
    </row>
    <row r="38" spans="1:31" s="81" customFormat="1" ht="20.25" customHeight="1" x14ac:dyDescent="0.15">
      <c r="A38" s="92"/>
      <c r="B38" s="93" t="s">
        <v>23</v>
      </c>
      <c r="C38" s="94" t="s">
        <v>24</v>
      </c>
      <c r="D38" s="94" t="s">
        <v>25</v>
      </c>
      <c r="E38" s="94" t="s">
        <v>26</v>
      </c>
      <c r="F38" s="94" t="s">
        <v>36</v>
      </c>
      <c r="G38" s="95" t="s">
        <v>27</v>
      </c>
      <c r="H38" s="96" t="s">
        <v>29</v>
      </c>
      <c r="I38" s="275"/>
      <c r="J38" s="92"/>
      <c r="K38" s="277"/>
      <c r="L38" s="277"/>
      <c r="M38" s="80"/>
      <c r="N38" s="80"/>
      <c r="O38" s="80"/>
    </row>
    <row r="39" spans="1:31" ht="20.25" customHeight="1" x14ac:dyDescent="0.15">
      <c r="A39" s="86" t="s">
        <v>0</v>
      </c>
      <c r="B39" s="87"/>
      <c r="C39" s="88"/>
      <c r="D39" s="88"/>
      <c r="E39" s="88"/>
      <c r="F39" s="88"/>
      <c r="G39" s="88"/>
      <c r="H39" s="185">
        <v>308</v>
      </c>
      <c r="I39" s="90">
        <v>12080</v>
      </c>
      <c r="J39" s="86" t="s">
        <v>0</v>
      </c>
      <c r="K39" s="91">
        <f>H39/(I39/1000)</f>
        <v>25.496688741721854</v>
      </c>
      <c r="L39" s="114">
        <f>K39/60</f>
        <v>0.42494481236203091</v>
      </c>
    </row>
    <row r="40" spans="1:31" ht="20.25" customHeight="1" x14ac:dyDescent="0.15">
      <c r="A40" s="82" t="s">
        <v>1</v>
      </c>
      <c r="B40" s="84"/>
      <c r="C40" s="72"/>
      <c r="D40" s="72"/>
      <c r="E40" s="72"/>
      <c r="F40" s="72"/>
      <c r="G40" s="72"/>
      <c r="H40" s="186">
        <v>8676</v>
      </c>
      <c r="I40" s="44">
        <v>72960</v>
      </c>
      <c r="J40" s="82" t="s">
        <v>1</v>
      </c>
      <c r="K40" s="46">
        <f>H40/(I40/1000)</f>
        <v>118.91447368421053</v>
      </c>
      <c r="L40" s="115">
        <f t="shared" ref="L40:L52" si="5">K40/60</f>
        <v>1.9819078947368423</v>
      </c>
    </row>
    <row r="41" spans="1:31" ht="20.25" customHeight="1" x14ac:dyDescent="0.15">
      <c r="A41" s="82" t="s">
        <v>2</v>
      </c>
      <c r="B41" s="84"/>
      <c r="C41" s="72"/>
      <c r="D41" s="72"/>
      <c r="E41" s="72"/>
      <c r="F41" s="72"/>
      <c r="G41" s="72"/>
      <c r="H41" s="186">
        <v>17752</v>
      </c>
      <c r="I41" s="44">
        <v>143837</v>
      </c>
      <c r="J41" s="82" t="s">
        <v>2</v>
      </c>
      <c r="K41" s="46">
        <f>H41/(I41/1000)</f>
        <v>123.41747950805427</v>
      </c>
      <c r="L41" s="115">
        <f t="shared" si="5"/>
        <v>2.0569579918009047</v>
      </c>
    </row>
    <row r="42" spans="1:31" ht="20.25" customHeight="1" x14ac:dyDescent="0.15">
      <c r="A42" s="82" t="s">
        <v>4</v>
      </c>
      <c r="B42" s="84"/>
      <c r="C42" s="72"/>
      <c r="D42" s="72"/>
      <c r="E42" s="72"/>
      <c r="F42" s="72"/>
      <c r="G42" s="72"/>
      <c r="H42" s="186">
        <v>3424</v>
      </c>
      <c r="I42" s="44">
        <v>36370</v>
      </c>
      <c r="J42" s="82" t="s">
        <v>4</v>
      </c>
      <c r="K42" s="46">
        <f t="shared" ref="K42:K49" si="6">H42/(I42/1000)</f>
        <v>94.14352488314546</v>
      </c>
      <c r="L42" s="115">
        <f t="shared" si="5"/>
        <v>1.5690587480524243</v>
      </c>
    </row>
    <row r="43" spans="1:31" ht="20.25" customHeight="1" x14ac:dyDescent="0.15">
      <c r="A43" s="82" t="s">
        <v>5</v>
      </c>
      <c r="B43" s="84"/>
      <c r="C43" s="72"/>
      <c r="D43" s="72"/>
      <c r="E43" s="72"/>
      <c r="F43" s="72"/>
      <c r="G43" s="72"/>
      <c r="H43" s="186">
        <v>15211</v>
      </c>
      <c r="I43" s="44">
        <v>133004</v>
      </c>
      <c r="J43" s="82" t="s">
        <v>5</v>
      </c>
      <c r="K43" s="46">
        <f t="shared" si="6"/>
        <v>114.36498150431567</v>
      </c>
      <c r="L43" s="115">
        <f t="shared" si="5"/>
        <v>1.9060830250719278</v>
      </c>
    </row>
    <row r="44" spans="1:31" ht="20.25" customHeight="1" x14ac:dyDescent="0.15">
      <c r="A44" s="82" t="s">
        <v>6</v>
      </c>
      <c r="B44" s="84"/>
      <c r="C44" s="72"/>
      <c r="D44" s="72"/>
      <c r="E44" s="72"/>
      <c r="F44" s="72"/>
      <c r="G44" s="72"/>
      <c r="H44" s="186">
        <v>20018</v>
      </c>
      <c r="I44" s="44">
        <v>165791</v>
      </c>
      <c r="J44" s="82" t="s">
        <v>6</v>
      </c>
      <c r="K44" s="46">
        <f t="shared" si="6"/>
        <v>120.74238046697349</v>
      </c>
      <c r="L44" s="115">
        <f t="shared" si="5"/>
        <v>2.0123730077828914</v>
      </c>
    </row>
    <row r="45" spans="1:31" ht="20.25" customHeight="1" x14ac:dyDescent="0.15">
      <c r="A45" s="82" t="s">
        <v>7</v>
      </c>
      <c r="B45" s="84"/>
      <c r="C45" s="72"/>
      <c r="D45" s="72"/>
      <c r="E45" s="72"/>
      <c r="F45" s="72"/>
      <c r="G45" s="72"/>
      <c r="H45" s="186">
        <v>16045</v>
      </c>
      <c r="I45" s="44">
        <v>95391</v>
      </c>
      <c r="J45" s="82" t="s">
        <v>7</v>
      </c>
      <c r="K45" s="46">
        <f t="shared" si="6"/>
        <v>168.20245096497572</v>
      </c>
      <c r="L45" s="115">
        <f t="shared" si="5"/>
        <v>2.8033741827495953</v>
      </c>
    </row>
    <row r="46" spans="1:31" ht="20.25" customHeight="1" x14ac:dyDescent="0.15">
      <c r="A46" s="43" t="s">
        <v>38</v>
      </c>
      <c r="B46" s="84"/>
      <c r="C46" s="72"/>
      <c r="D46" s="72"/>
      <c r="E46" s="72"/>
      <c r="F46" s="72"/>
      <c r="G46" s="72"/>
      <c r="H46" s="186">
        <v>12692</v>
      </c>
      <c r="I46" s="44">
        <v>79206</v>
      </c>
      <c r="J46" s="43" t="s">
        <v>38</v>
      </c>
      <c r="K46" s="46">
        <f t="shared" si="6"/>
        <v>160.24038582935634</v>
      </c>
      <c r="L46" s="115">
        <f t="shared" si="5"/>
        <v>2.6706730971559391</v>
      </c>
    </row>
    <row r="47" spans="1:31" ht="20.25" customHeight="1" x14ac:dyDescent="0.15">
      <c r="A47" s="43" t="s">
        <v>39</v>
      </c>
      <c r="B47" s="84"/>
      <c r="C47" s="72"/>
      <c r="D47" s="72"/>
      <c r="E47" s="72"/>
      <c r="F47" s="72"/>
      <c r="G47" s="72"/>
      <c r="H47" s="186">
        <v>9859</v>
      </c>
      <c r="I47" s="44">
        <v>66530</v>
      </c>
      <c r="J47" s="43" t="s">
        <v>39</v>
      </c>
      <c r="K47" s="46">
        <f t="shared" si="6"/>
        <v>148.18878701337741</v>
      </c>
      <c r="L47" s="115">
        <f t="shared" si="5"/>
        <v>2.4698131168896236</v>
      </c>
    </row>
    <row r="48" spans="1:31" ht="20.25" customHeight="1" x14ac:dyDescent="0.15">
      <c r="A48" s="82" t="s">
        <v>8</v>
      </c>
      <c r="B48" s="84"/>
      <c r="C48" s="72"/>
      <c r="D48" s="72"/>
      <c r="E48" s="72"/>
      <c r="F48" s="72"/>
      <c r="G48" s="72"/>
      <c r="H48" s="186">
        <v>18437</v>
      </c>
      <c r="I48" s="83">
        <v>127045</v>
      </c>
      <c r="J48" s="82" t="s">
        <v>8</v>
      </c>
      <c r="K48" s="46">
        <f t="shared" si="6"/>
        <v>145.12180723365736</v>
      </c>
      <c r="L48" s="115">
        <f t="shared" si="5"/>
        <v>2.4186967872276228</v>
      </c>
    </row>
    <row r="49" spans="1:15" ht="20.25" customHeight="1" x14ac:dyDescent="0.15">
      <c r="A49" s="82" t="s">
        <v>9</v>
      </c>
      <c r="B49" s="84"/>
      <c r="C49" s="72"/>
      <c r="D49" s="72"/>
      <c r="E49" s="72"/>
      <c r="F49" s="72"/>
      <c r="G49" s="72"/>
      <c r="H49" s="186">
        <v>1165</v>
      </c>
      <c r="I49" s="44">
        <v>10760</v>
      </c>
      <c r="J49" s="82" t="s">
        <v>9</v>
      </c>
      <c r="K49" s="46">
        <f t="shared" si="6"/>
        <v>108.27137546468401</v>
      </c>
      <c r="L49" s="115">
        <f t="shared" si="5"/>
        <v>1.8045229244114003</v>
      </c>
    </row>
    <row r="50" spans="1:15" ht="20.25" customHeight="1" x14ac:dyDescent="0.15">
      <c r="A50" s="82" t="s">
        <v>10</v>
      </c>
      <c r="B50" s="84"/>
      <c r="C50" s="72"/>
      <c r="D50" s="72"/>
      <c r="E50" s="72"/>
      <c r="F50" s="72"/>
      <c r="G50" s="72"/>
      <c r="H50" s="186">
        <v>17161</v>
      </c>
      <c r="I50" s="44">
        <v>194190</v>
      </c>
      <c r="J50" s="82" t="s">
        <v>10</v>
      </c>
      <c r="K50" s="46">
        <f t="shared" ref="K50:K52" si="7">H50/(I50/1000)</f>
        <v>88.372212781296668</v>
      </c>
      <c r="L50" s="115">
        <f t="shared" si="5"/>
        <v>1.4728702130216111</v>
      </c>
    </row>
    <row r="51" spans="1:15" ht="20.25" customHeight="1" x14ac:dyDescent="0.15">
      <c r="A51" s="98" t="s">
        <v>37</v>
      </c>
      <c r="B51" s="99"/>
      <c r="C51" s="100"/>
      <c r="D51" s="100"/>
      <c r="E51" s="100"/>
      <c r="F51" s="100"/>
      <c r="G51" s="100"/>
      <c r="H51" s="187">
        <v>10864</v>
      </c>
      <c r="I51" s="102">
        <v>57229</v>
      </c>
      <c r="J51" s="98" t="s">
        <v>37</v>
      </c>
      <c r="K51" s="103">
        <f t="shared" si="7"/>
        <v>189.83382550804663</v>
      </c>
      <c r="L51" s="116">
        <f t="shared" si="5"/>
        <v>3.1638970918007772</v>
      </c>
    </row>
    <row r="52" spans="1:15" ht="20.25" customHeight="1" thickBot="1" x14ac:dyDescent="0.2">
      <c r="A52" s="108" t="s">
        <v>22</v>
      </c>
      <c r="B52" s="105"/>
      <c r="C52" s="106"/>
      <c r="D52" s="106"/>
      <c r="E52" s="106"/>
      <c r="F52" s="106"/>
      <c r="G52" s="106"/>
      <c r="H52" s="107">
        <f>SUM(H39:H51)</f>
        <v>151612</v>
      </c>
      <c r="I52" s="20">
        <f>SUM(I39:I51)</f>
        <v>1194393</v>
      </c>
      <c r="J52" s="104" t="s">
        <v>22</v>
      </c>
      <c r="K52" s="33">
        <f t="shared" si="7"/>
        <v>126.93644386730331</v>
      </c>
      <c r="L52" s="117">
        <f t="shared" si="5"/>
        <v>2.1156073977883887</v>
      </c>
    </row>
    <row r="53" spans="1:15" ht="20.25" customHeight="1" x14ac:dyDescent="0.15">
      <c r="B53" s="5"/>
      <c r="C53" s="5"/>
      <c r="E53" s="5"/>
      <c r="F53" s="5"/>
    </row>
    <row r="55" spans="1:15" ht="20.25" customHeight="1" x14ac:dyDescent="0.15">
      <c r="A55" s="288" t="s">
        <v>94</v>
      </c>
      <c r="B55" s="288"/>
      <c r="C55" s="288"/>
      <c r="N55" s="31"/>
    </row>
    <row r="56" spans="1:15" s="32" customFormat="1" ht="20.25" customHeight="1" thickBot="1" x14ac:dyDescent="0.2">
      <c r="A56" s="283"/>
      <c r="B56" s="285" t="s">
        <v>41</v>
      </c>
      <c r="C56" s="286"/>
      <c r="D56" s="287"/>
      <c r="E56" s="285" t="s">
        <v>21</v>
      </c>
      <c r="F56" s="286"/>
      <c r="G56" s="287"/>
      <c r="H56" s="29"/>
      <c r="I56" s="30" t="s">
        <v>35</v>
      </c>
      <c r="J56" s="30"/>
      <c r="K56" s="31"/>
      <c r="L56" s="31"/>
      <c r="M56" s="31"/>
      <c r="N56" s="60"/>
      <c r="O56" s="31"/>
    </row>
    <row r="57" spans="1:15" s="61" customFormat="1" ht="20.25" customHeight="1" x14ac:dyDescent="0.15">
      <c r="A57" s="284"/>
      <c r="B57" s="53" t="s">
        <v>31</v>
      </c>
      <c r="C57" s="55" t="s">
        <v>42</v>
      </c>
      <c r="D57" s="74" t="s">
        <v>20</v>
      </c>
      <c r="E57" s="53" t="s">
        <v>31</v>
      </c>
      <c r="F57" s="55" t="s">
        <v>42</v>
      </c>
      <c r="G57" s="54" t="s">
        <v>20</v>
      </c>
      <c r="H57" s="59"/>
      <c r="I57" s="40"/>
      <c r="J57" s="36" t="s">
        <v>32</v>
      </c>
      <c r="K57" s="37" t="s">
        <v>33</v>
      </c>
      <c r="L57" s="60"/>
      <c r="M57" s="60"/>
      <c r="N57" s="9"/>
      <c r="O57" s="60"/>
    </row>
    <row r="58" spans="1:15" ht="20.25" customHeight="1" x14ac:dyDescent="0.15">
      <c r="A58" s="62" t="s">
        <v>0</v>
      </c>
      <c r="B58" s="50">
        <v>0</v>
      </c>
      <c r="C58" s="56">
        <v>0</v>
      </c>
      <c r="D58" s="51"/>
      <c r="E58" s="125">
        <v>140510</v>
      </c>
      <c r="F58" s="71">
        <v>35671</v>
      </c>
      <c r="G58" s="69">
        <f>F58/(E58/1000)</f>
        <v>253.86805209593624</v>
      </c>
      <c r="I58" s="41" t="s">
        <v>0</v>
      </c>
      <c r="J58" s="110"/>
      <c r="K58" s="42">
        <f>G58</f>
        <v>253.86805209593624</v>
      </c>
    </row>
    <row r="59" spans="1:15" ht="20.25" customHeight="1" x14ac:dyDescent="0.15">
      <c r="A59" s="63" t="s">
        <v>1</v>
      </c>
      <c r="B59" s="122">
        <v>14350</v>
      </c>
      <c r="C59" s="57">
        <v>2994</v>
      </c>
      <c r="D59" s="52">
        <f>C59/(B59/1000)</f>
        <v>208.64111498257842</v>
      </c>
      <c r="E59" s="126">
        <v>72770</v>
      </c>
      <c r="F59" s="72">
        <v>21223</v>
      </c>
      <c r="G59" s="70">
        <f>F59/(E59/1000)</f>
        <v>291.64490861618799</v>
      </c>
      <c r="I59" s="43" t="s">
        <v>1</v>
      </c>
      <c r="J59" s="45">
        <f t="shared" ref="J59:J71" si="8">D59</f>
        <v>208.64111498257842</v>
      </c>
      <c r="K59" s="46">
        <f t="shared" ref="K59:K71" si="9">G59</f>
        <v>291.64490861618799</v>
      </c>
    </row>
    <row r="60" spans="1:15" ht="20.25" customHeight="1" x14ac:dyDescent="0.15">
      <c r="A60" s="63" t="s">
        <v>2</v>
      </c>
      <c r="B60" s="122">
        <v>120642</v>
      </c>
      <c r="C60" s="57">
        <v>42979</v>
      </c>
      <c r="D60" s="52">
        <f t="shared" ref="D60:D71" si="10">C60/(B60/1000)</f>
        <v>356.25238308383484</v>
      </c>
      <c r="E60" s="126">
        <v>147660</v>
      </c>
      <c r="F60" s="72">
        <v>55366</v>
      </c>
      <c r="G60" s="70">
        <f t="shared" ref="G60:G65" si="11">F60/(E60/1000)</f>
        <v>374.95597995394826</v>
      </c>
      <c r="I60" s="43" t="s">
        <v>2</v>
      </c>
      <c r="J60" s="45">
        <f t="shared" si="8"/>
        <v>356.25238308383484</v>
      </c>
      <c r="K60" s="46">
        <f t="shared" si="9"/>
        <v>374.95597995394826</v>
      </c>
    </row>
    <row r="61" spans="1:15" ht="20.25" customHeight="1" x14ac:dyDescent="0.15">
      <c r="A61" s="63" t="s">
        <v>3</v>
      </c>
      <c r="B61" s="122">
        <v>79200</v>
      </c>
      <c r="C61" s="57">
        <v>18579</v>
      </c>
      <c r="D61" s="52">
        <f t="shared" si="10"/>
        <v>234.58333333333331</v>
      </c>
      <c r="E61" s="126">
        <v>0</v>
      </c>
      <c r="F61" s="72">
        <v>0</v>
      </c>
      <c r="G61" s="70"/>
      <c r="I61" s="43" t="s">
        <v>3</v>
      </c>
      <c r="J61" s="45">
        <f t="shared" si="8"/>
        <v>234.58333333333331</v>
      </c>
      <c r="K61" s="112"/>
    </row>
    <row r="62" spans="1:15" ht="20.25" customHeight="1" x14ac:dyDescent="0.15">
      <c r="A62" s="63" t="s">
        <v>4</v>
      </c>
      <c r="B62" s="122">
        <v>33980</v>
      </c>
      <c r="C62" s="57">
        <v>7482</v>
      </c>
      <c r="D62" s="52">
        <f t="shared" si="10"/>
        <v>220.18834608593292</v>
      </c>
      <c r="E62" s="126">
        <v>104383</v>
      </c>
      <c r="F62" s="72">
        <v>35269</v>
      </c>
      <c r="G62" s="70">
        <f t="shared" si="11"/>
        <v>337.88068938428671</v>
      </c>
      <c r="I62" s="43" t="s">
        <v>4</v>
      </c>
      <c r="J62" s="45">
        <f t="shared" si="8"/>
        <v>220.18834608593292</v>
      </c>
      <c r="K62" s="46">
        <f t="shared" si="9"/>
        <v>337.88068938428671</v>
      </c>
    </row>
    <row r="63" spans="1:15" ht="20.25" customHeight="1" x14ac:dyDescent="0.15">
      <c r="A63" s="63" t="s">
        <v>5</v>
      </c>
      <c r="B63" s="122">
        <v>90507</v>
      </c>
      <c r="C63" s="57">
        <v>31266</v>
      </c>
      <c r="D63" s="52">
        <f t="shared" si="10"/>
        <v>345.45394278895554</v>
      </c>
      <c r="E63" s="126">
        <v>94517</v>
      </c>
      <c r="F63" s="72">
        <v>30000</v>
      </c>
      <c r="G63" s="70">
        <f t="shared" si="11"/>
        <v>317.40321846863526</v>
      </c>
      <c r="I63" s="43" t="s">
        <v>5</v>
      </c>
      <c r="J63" s="45">
        <f t="shared" si="8"/>
        <v>345.45394278895554</v>
      </c>
      <c r="K63" s="46">
        <f t="shared" si="9"/>
        <v>317.40321846863526</v>
      </c>
    </row>
    <row r="64" spans="1:15" ht="20.25" customHeight="1" x14ac:dyDescent="0.15">
      <c r="A64" s="63" t="s">
        <v>6</v>
      </c>
      <c r="B64" s="122">
        <v>179550</v>
      </c>
      <c r="C64" s="57">
        <v>62720</v>
      </c>
      <c r="D64" s="52">
        <f t="shared" si="10"/>
        <v>349.31773879142298</v>
      </c>
      <c r="E64" s="126">
        <v>90520</v>
      </c>
      <c r="F64" s="72">
        <v>32391</v>
      </c>
      <c r="G64" s="70">
        <f t="shared" si="11"/>
        <v>357.83252319929301</v>
      </c>
      <c r="I64" s="43" t="s">
        <v>6</v>
      </c>
      <c r="J64" s="45">
        <f t="shared" si="8"/>
        <v>349.31773879142298</v>
      </c>
      <c r="K64" s="46">
        <f t="shared" si="9"/>
        <v>357.83252319929301</v>
      </c>
    </row>
    <row r="65" spans="1:15" ht="20.25" customHeight="1" x14ac:dyDescent="0.15">
      <c r="A65" s="75" t="s">
        <v>7</v>
      </c>
      <c r="B65" s="122">
        <v>75796</v>
      </c>
      <c r="C65" s="57">
        <v>33277</v>
      </c>
      <c r="D65" s="52">
        <f t="shared" si="10"/>
        <v>439.03372209615281</v>
      </c>
      <c r="E65" s="126">
        <v>83970</v>
      </c>
      <c r="F65" s="72">
        <v>37809</v>
      </c>
      <c r="G65" s="70">
        <f t="shared" si="11"/>
        <v>450.2679528403001</v>
      </c>
      <c r="I65" s="78" t="s">
        <v>7</v>
      </c>
      <c r="J65" s="45">
        <f t="shared" si="8"/>
        <v>439.03372209615281</v>
      </c>
      <c r="K65" s="46">
        <f t="shared" si="9"/>
        <v>450.2679528403001</v>
      </c>
    </row>
    <row r="66" spans="1:15" ht="20.25" customHeight="1" x14ac:dyDescent="0.15">
      <c r="A66" s="43" t="s">
        <v>38</v>
      </c>
      <c r="B66" s="122">
        <v>73536</v>
      </c>
      <c r="C66" s="57">
        <v>35740</v>
      </c>
      <c r="D66" s="52">
        <f t="shared" si="10"/>
        <v>486.02045256744992</v>
      </c>
      <c r="E66" s="126">
        <v>49860</v>
      </c>
      <c r="F66" s="72">
        <v>21130</v>
      </c>
      <c r="G66" s="70">
        <f t="shared" ref="G66:G67" si="12">F66/(E66/1000)</f>
        <v>423.78660248696349</v>
      </c>
      <c r="I66" s="78" t="s">
        <v>38</v>
      </c>
      <c r="J66" s="45">
        <f t="shared" ref="J66" si="13">D66</f>
        <v>486.02045256744992</v>
      </c>
      <c r="K66" s="46">
        <f t="shared" ref="K66" si="14">G66</f>
        <v>423.78660248696349</v>
      </c>
    </row>
    <row r="67" spans="1:15" ht="20.25" customHeight="1" x14ac:dyDescent="0.15">
      <c r="A67" s="43" t="s">
        <v>39</v>
      </c>
      <c r="B67" s="122">
        <v>63840</v>
      </c>
      <c r="C67" s="57">
        <v>28533</v>
      </c>
      <c r="D67" s="52">
        <f t="shared" si="10"/>
        <v>446.94548872180451</v>
      </c>
      <c r="E67" s="126">
        <v>68490</v>
      </c>
      <c r="F67" s="72">
        <v>25131</v>
      </c>
      <c r="G67" s="70">
        <f t="shared" si="12"/>
        <v>366.92947875602283</v>
      </c>
      <c r="I67" s="120" t="s">
        <v>39</v>
      </c>
      <c r="J67" s="45">
        <f t="shared" ref="J67" si="15">D67</f>
        <v>446.94548872180451</v>
      </c>
      <c r="K67" s="46">
        <f t="shared" ref="K67" si="16">G67</f>
        <v>366.92947875602283</v>
      </c>
    </row>
    <row r="68" spans="1:15" ht="20.25" customHeight="1" x14ac:dyDescent="0.15">
      <c r="A68" s="76" t="s">
        <v>8</v>
      </c>
      <c r="B68" s="123">
        <v>170605</v>
      </c>
      <c r="C68" s="57">
        <v>73379</v>
      </c>
      <c r="D68" s="52">
        <f t="shared" si="10"/>
        <v>430.11048914158437</v>
      </c>
      <c r="E68" s="126">
        <v>91675</v>
      </c>
      <c r="F68" s="72">
        <v>40433</v>
      </c>
      <c r="G68" s="70">
        <f>F68/(E68/1000)</f>
        <v>441.04717752931555</v>
      </c>
      <c r="I68" s="79" t="s">
        <v>8</v>
      </c>
      <c r="J68" s="45">
        <f t="shared" si="8"/>
        <v>430.11048914158437</v>
      </c>
      <c r="K68" s="46">
        <f t="shared" si="9"/>
        <v>441.04717752931555</v>
      </c>
    </row>
    <row r="69" spans="1:15" ht="20.25" customHeight="1" x14ac:dyDescent="0.15">
      <c r="A69" s="63" t="s">
        <v>9</v>
      </c>
      <c r="B69" s="122">
        <v>0</v>
      </c>
      <c r="C69" s="57">
        <v>0</v>
      </c>
      <c r="D69" s="52"/>
      <c r="E69" s="126">
        <v>60350</v>
      </c>
      <c r="F69" s="72">
        <v>18543</v>
      </c>
      <c r="G69" s="70">
        <f>F69/(E69/1000)</f>
        <v>307.25766362883184</v>
      </c>
      <c r="I69" s="43" t="s">
        <v>9</v>
      </c>
      <c r="J69" s="111"/>
      <c r="K69" s="46">
        <f t="shared" si="9"/>
        <v>307.25766362883184</v>
      </c>
    </row>
    <row r="70" spans="1:15" ht="20.25" customHeight="1" x14ac:dyDescent="0.15">
      <c r="A70" s="63" t="s">
        <v>10</v>
      </c>
      <c r="B70" s="122">
        <v>148087</v>
      </c>
      <c r="C70" s="57">
        <v>62657</v>
      </c>
      <c r="D70" s="52">
        <f t="shared" si="10"/>
        <v>423.10938840006213</v>
      </c>
      <c r="E70" s="126">
        <v>146903</v>
      </c>
      <c r="F70" s="72">
        <v>54373</v>
      </c>
      <c r="G70" s="70">
        <f>F70/(E70/1000)</f>
        <v>370.12858825211197</v>
      </c>
      <c r="I70" s="43" t="s">
        <v>10</v>
      </c>
      <c r="J70" s="45">
        <f t="shared" si="8"/>
        <v>423.10938840006213</v>
      </c>
      <c r="K70" s="46">
        <f t="shared" si="9"/>
        <v>370.12858825211197</v>
      </c>
      <c r="N70" s="31"/>
    </row>
    <row r="71" spans="1:15" s="32" customFormat="1" ht="20.25" customHeight="1" x14ac:dyDescent="0.15">
      <c r="A71" s="64" t="s">
        <v>37</v>
      </c>
      <c r="B71" s="124">
        <v>58209</v>
      </c>
      <c r="C71" s="58">
        <v>26779</v>
      </c>
      <c r="D71" s="52">
        <f t="shared" si="10"/>
        <v>460.04913329553847</v>
      </c>
      <c r="E71" s="127">
        <v>89500</v>
      </c>
      <c r="F71" s="73">
        <v>33782</v>
      </c>
      <c r="G71" s="70">
        <f>F71/(E71/1000)</f>
        <v>377.45251396648047</v>
      </c>
      <c r="H71" s="29"/>
      <c r="I71" s="47" t="s">
        <v>37</v>
      </c>
      <c r="J71" s="48">
        <f t="shared" si="8"/>
        <v>460.04913329553847</v>
      </c>
      <c r="K71" s="49">
        <f t="shared" si="9"/>
        <v>377.45251396648047</v>
      </c>
      <c r="L71" s="31"/>
      <c r="M71" s="31"/>
      <c r="N71" s="9"/>
      <c r="O71" s="31"/>
    </row>
    <row r="72" spans="1:15" ht="20.25" customHeight="1" thickBot="1" x14ac:dyDescent="0.2">
      <c r="A72" s="65"/>
      <c r="B72" s="66">
        <f>SUM(B58:B71)</f>
        <v>1108302</v>
      </c>
      <c r="C72" s="97">
        <f>SUM(C58:C71)</f>
        <v>426385</v>
      </c>
      <c r="D72" s="67">
        <f>C72/(B72/1000)</f>
        <v>384.71914694731225</v>
      </c>
      <c r="E72" s="68">
        <f>SUM(E58:E71)</f>
        <v>1241108</v>
      </c>
      <c r="F72" s="97">
        <f>SUM(F58:F71)</f>
        <v>441121</v>
      </c>
      <c r="G72" s="21">
        <f>F72/(E72/1000)</f>
        <v>355.42515236385555</v>
      </c>
      <c r="I72" s="38" t="s">
        <v>22</v>
      </c>
      <c r="J72" s="8">
        <f>$D$72</f>
        <v>384.71914694731225</v>
      </c>
      <c r="K72" s="33">
        <f>$G$72</f>
        <v>355.42515236385555</v>
      </c>
    </row>
    <row r="73" spans="1:15" ht="20.25" customHeight="1" x14ac:dyDescent="0.15">
      <c r="A73" s="39"/>
      <c r="D73" s="77" t="s">
        <v>34</v>
      </c>
      <c r="E73" s="16">
        <f>SUM(E72+B72)</f>
        <v>2349410</v>
      </c>
    </row>
    <row r="74" spans="1:15" ht="20.25" customHeight="1" x14ac:dyDescent="0.15">
      <c r="I74" s="271" t="s">
        <v>44</v>
      </c>
      <c r="J74" s="271"/>
      <c r="K74" s="271"/>
      <c r="L74" s="271"/>
      <c r="M74" s="271"/>
    </row>
    <row r="75" spans="1:15" ht="20.25" customHeight="1" x14ac:dyDescent="0.15">
      <c r="C75" s="121"/>
    </row>
    <row r="76" spans="1:15" ht="20.25" customHeight="1" x14ac:dyDescent="0.15">
      <c r="C76" s="121"/>
    </row>
    <row r="77" spans="1:15" ht="20.25" customHeight="1" x14ac:dyDescent="0.15">
      <c r="A77" s="140"/>
      <c r="B77" s="141" t="s">
        <v>52</v>
      </c>
      <c r="C77" s="142" t="s">
        <v>53</v>
      </c>
      <c r="D77" s="140" t="s">
        <v>45</v>
      </c>
      <c r="E77" s="144" t="s">
        <v>54</v>
      </c>
      <c r="F77" s="143"/>
    </row>
    <row r="78" spans="1:15" ht="20.25" customHeight="1" x14ac:dyDescent="0.15">
      <c r="A78" s="131" t="s">
        <v>49</v>
      </c>
      <c r="B78" s="87">
        <v>317</v>
      </c>
      <c r="C78" s="89">
        <v>310</v>
      </c>
      <c r="D78" s="132">
        <v>140</v>
      </c>
      <c r="E78" s="132">
        <v>529</v>
      </c>
      <c r="F78" s="132"/>
      <c r="G78" s="5"/>
      <c r="H78" s="5"/>
    </row>
    <row r="79" spans="1:15" ht="20.25" customHeight="1" x14ac:dyDescent="0.15">
      <c r="A79" s="129" t="s">
        <v>47</v>
      </c>
      <c r="B79" s="84">
        <v>263</v>
      </c>
      <c r="C79" s="52">
        <v>276</v>
      </c>
      <c r="D79" s="45">
        <v>190</v>
      </c>
      <c r="E79" s="45">
        <v>543</v>
      </c>
      <c r="F79" s="45"/>
      <c r="G79" s="5"/>
      <c r="H79" s="5"/>
    </row>
    <row r="80" spans="1:15" ht="20.25" customHeight="1" x14ac:dyDescent="0.15">
      <c r="A80" s="129" t="s">
        <v>48</v>
      </c>
      <c r="B80" s="84">
        <v>341</v>
      </c>
      <c r="C80" s="52">
        <v>389</v>
      </c>
      <c r="D80" s="45">
        <v>139</v>
      </c>
      <c r="E80" s="45">
        <v>478</v>
      </c>
      <c r="F80" s="45"/>
      <c r="G80" s="5"/>
      <c r="H80" s="5"/>
    </row>
    <row r="81" spans="1:8" ht="20.25" customHeight="1" x14ac:dyDescent="0.15">
      <c r="A81" s="183" t="s">
        <v>46</v>
      </c>
      <c r="B81" s="99">
        <v>279</v>
      </c>
      <c r="C81" s="101">
        <v>335</v>
      </c>
      <c r="D81" s="184">
        <v>193</v>
      </c>
      <c r="E81" s="184">
        <v>504</v>
      </c>
      <c r="F81" s="184"/>
      <c r="G81" s="5"/>
      <c r="H81" s="5"/>
    </row>
    <row r="82" spans="1:8" ht="20.25" customHeight="1" x14ac:dyDescent="0.15">
      <c r="A82" s="130" t="s">
        <v>92</v>
      </c>
      <c r="B82" s="133">
        <v>385</v>
      </c>
      <c r="C82" s="134">
        <v>355</v>
      </c>
      <c r="D82" s="48"/>
      <c r="E82" s="48"/>
      <c r="F82" s="48"/>
      <c r="G82" s="5"/>
      <c r="H82" s="5"/>
    </row>
    <row r="83" spans="1:8" ht="20.25" customHeight="1" x14ac:dyDescent="0.15">
      <c r="A83" s="135" t="s">
        <v>51</v>
      </c>
      <c r="B83" s="136">
        <f>B84/5</f>
        <v>317</v>
      </c>
      <c r="C83" s="137">
        <f>C84/5</f>
        <v>333</v>
      </c>
      <c r="D83" s="138">
        <f>D84/4</f>
        <v>165.5</v>
      </c>
      <c r="E83" s="138">
        <f>E84/4</f>
        <v>513.5</v>
      </c>
      <c r="F83" s="138">
        <f>F84/4</f>
        <v>0</v>
      </c>
      <c r="H83" s="5"/>
    </row>
    <row r="84" spans="1:8" ht="20.25" customHeight="1" x14ac:dyDescent="0.15">
      <c r="A84" s="128" t="s">
        <v>50</v>
      </c>
      <c r="B84" s="139">
        <f>SUM(B78:B82)</f>
        <v>1585</v>
      </c>
      <c r="C84" s="67">
        <f t="shared" ref="C84:F84" si="17">SUM(C78:C82)</f>
        <v>1665</v>
      </c>
      <c r="D84" s="7">
        <f t="shared" si="17"/>
        <v>662</v>
      </c>
      <c r="E84" s="7">
        <f t="shared" si="17"/>
        <v>2054</v>
      </c>
      <c r="F84" s="7">
        <f t="shared" si="17"/>
        <v>0</v>
      </c>
      <c r="G84" s="5"/>
      <c r="H84" s="5"/>
    </row>
    <row r="85" spans="1:8" ht="20.25" customHeight="1" x14ac:dyDescent="0.15">
      <c r="C85" s="121"/>
    </row>
  </sheetData>
  <mergeCells count="14">
    <mergeCell ref="A1:C1"/>
    <mergeCell ref="A36:C36"/>
    <mergeCell ref="A56:A57"/>
    <mergeCell ref="B56:D56"/>
    <mergeCell ref="E56:G56"/>
    <mergeCell ref="A55:C55"/>
    <mergeCell ref="B2:G2"/>
    <mergeCell ref="I74:M74"/>
    <mergeCell ref="H2:L2"/>
    <mergeCell ref="M2:N2"/>
    <mergeCell ref="I37:I38"/>
    <mergeCell ref="K37:K38"/>
    <mergeCell ref="B37:H37"/>
    <mergeCell ref="L37:L38"/>
  </mergeCells>
  <phoneticPr fontId="2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"/>
  <sheetViews>
    <sheetView workbookViewId="0">
      <selection activeCell="L24" sqref="L24"/>
    </sheetView>
  </sheetViews>
  <sheetFormatPr defaultRowHeight="15.75" customHeight="1" x14ac:dyDescent="0.15"/>
  <cols>
    <col min="1" max="1" width="11.5" style="109" customWidth="1"/>
    <col min="2" max="2" width="31.875" style="109" bestFit="1" customWidth="1"/>
    <col min="3" max="4" width="9" style="109"/>
    <col min="5" max="5" width="11.875" style="109" bestFit="1" customWidth="1"/>
    <col min="6" max="6" width="10.375" style="109" bestFit="1" customWidth="1"/>
    <col min="7" max="7" width="11.875" style="109" bestFit="1" customWidth="1"/>
    <col min="8" max="8" width="9" style="145"/>
    <col min="9" max="16384" width="9" style="109"/>
  </cols>
  <sheetData>
    <row r="1" spans="1:8" ht="15.75" customHeight="1" x14ac:dyDescent="0.15">
      <c r="A1" s="172" t="s">
        <v>91</v>
      </c>
      <c r="B1" s="172"/>
      <c r="D1" s="172"/>
      <c r="E1" s="172"/>
    </row>
    <row r="2" spans="1:8" ht="15.75" customHeight="1" x14ac:dyDescent="0.15">
      <c r="A2" s="172"/>
      <c r="B2" s="172"/>
      <c r="C2" s="296" t="s">
        <v>89</v>
      </c>
      <c r="D2" s="296" t="s">
        <v>88</v>
      </c>
      <c r="E2" s="293" t="s">
        <v>87</v>
      </c>
      <c r="F2" s="294"/>
      <c r="G2" s="295"/>
    </row>
    <row r="3" spans="1:8" ht="15.75" customHeight="1" x14ac:dyDescent="0.15">
      <c r="A3" s="150" t="s">
        <v>86</v>
      </c>
      <c r="B3" s="182" t="s">
        <v>85</v>
      </c>
      <c r="C3" s="296"/>
      <c r="D3" s="296"/>
      <c r="E3" s="181" t="s">
        <v>84</v>
      </c>
      <c r="F3" s="180" t="s">
        <v>83</v>
      </c>
      <c r="G3" s="179" t="s">
        <v>55</v>
      </c>
    </row>
    <row r="4" spans="1:8" ht="15.75" customHeight="1" x14ac:dyDescent="0.15">
      <c r="A4" s="178">
        <v>8001</v>
      </c>
      <c r="B4" s="178" t="s">
        <v>82</v>
      </c>
      <c r="C4" s="168" t="s">
        <v>81</v>
      </c>
      <c r="D4" s="177">
        <v>35671</v>
      </c>
      <c r="E4" s="167">
        <v>140510</v>
      </c>
      <c r="F4" s="166">
        <v>0</v>
      </c>
      <c r="G4" s="176">
        <f t="shared" ref="G4:G17" si="0">SUM(E4:F4)</f>
        <v>140510</v>
      </c>
      <c r="H4" s="145">
        <f>D4/G4*1000</f>
        <v>253.86805209593621</v>
      </c>
    </row>
    <row r="5" spans="1:8" ht="15.75" customHeight="1" x14ac:dyDescent="0.15">
      <c r="A5" s="164">
        <v>8002</v>
      </c>
      <c r="B5" s="164" t="s">
        <v>80</v>
      </c>
      <c r="C5" s="163" t="s">
        <v>79</v>
      </c>
      <c r="D5" s="162">
        <v>21223</v>
      </c>
      <c r="E5" s="161">
        <v>72770</v>
      </c>
      <c r="F5" s="160">
        <v>0</v>
      </c>
      <c r="G5" s="175">
        <f t="shared" si="0"/>
        <v>72770</v>
      </c>
      <c r="H5" s="145">
        <f>D5/G5*1000</f>
        <v>291.64490861618799</v>
      </c>
    </row>
    <row r="6" spans="1:8" ht="15.75" customHeight="1" x14ac:dyDescent="0.15">
      <c r="A6" s="164">
        <v>8003</v>
      </c>
      <c r="B6" s="164" t="s">
        <v>78</v>
      </c>
      <c r="C6" s="163" t="s">
        <v>77</v>
      </c>
      <c r="D6" s="162">
        <v>55366</v>
      </c>
      <c r="E6" s="161">
        <v>138510</v>
      </c>
      <c r="F6" s="160">
        <v>9150</v>
      </c>
      <c r="G6" s="175">
        <f t="shared" si="0"/>
        <v>147660</v>
      </c>
      <c r="H6" s="145">
        <f>D6/G6*1000</f>
        <v>374.95597995394826</v>
      </c>
    </row>
    <row r="7" spans="1:8" ht="15.75" customHeight="1" x14ac:dyDescent="0.15">
      <c r="A7" s="164">
        <v>8004</v>
      </c>
      <c r="B7" s="164" t="s">
        <v>76</v>
      </c>
      <c r="C7" s="163" t="s">
        <v>75</v>
      </c>
      <c r="D7" s="162">
        <v>0</v>
      </c>
      <c r="E7" s="161">
        <v>0</v>
      </c>
      <c r="F7" s="160">
        <v>0</v>
      </c>
      <c r="G7" s="175">
        <f t="shared" si="0"/>
        <v>0</v>
      </c>
    </row>
    <row r="8" spans="1:8" ht="15.75" customHeight="1" x14ac:dyDescent="0.15">
      <c r="A8" s="164">
        <v>8005</v>
      </c>
      <c r="B8" s="164" t="s">
        <v>74</v>
      </c>
      <c r="C8" s="163" t="s">
        <v>73</v>
      </c>
      <c r="D8" s="162">
        <v>35269</v>
      </c>
      <c r="E8" s="161">
        <v>100483</v>
      </c>
      <c r="F8" s="160">
        <v>3900</v>
      </c>
      <c r="G8" s="175">
        <f t="shared" si="0"/>
        <v>104383</v>
      </c>
      <c r="H8" s="145">
        <f t="shared" ref="H8:H18" si="1">D8/G8*1000</f>
        <v>337.88068938428671</v>
      </c>
    </row>
    <row r="9" spans="1:8" ht="15.75" customHeight="1" x14ac:dyDescent="0.15">
      <c r="A9" s="164">
        <v>8006</v>
      </c>
      <c r="B9" s="164" t="s">
        <v>72</v>
      </c>
      <c r="C9" s="163" t="s">
        <v>71</v>
      </c>
      <c r="D9" s="162">
        <v>30000</v>
      </c>
      <c r="E9" s="161">
        <v>89370</v>
      </c>
      <c r="F9" s="160">
        <v>5147</v>
      </c>
      <c r="G9" s="175">
        <f t="shared" si="0"/>
        <v>94517</v>
      </c>
      <c r="H9" s="145">
        <f t="shared" si="1"/>
        <v>317.40321846863526</v>
      </c>
    </row>
    <row r="10" spans="1:8" ht="15.75" customHeight="1" x14ac:dyDescent="0.15">
      <c r="A10" s="164">
        <v>8007</v>
      </c>
      <c r="B10" s="164" t="s">
        <v>70</v>
      </c>
      <c r="C10" s="163" t="s">
        <v>69</v>
      </c>
      <c r="D10" s="162">
        <v>32391</v>
      </c>
      <c r="E10" s="161">
        <v>81350</v>
      </c>
      <c r="F10" s="160">
        <v>9170</v>
      </c>
      <c r="G10" s="175">
        <f t="shared" si="0"/>
        <v>90520</v>
      </c>
      <c r="H10" s="145">
        <f t="shared" si="1"/>
        <v>357.83252319929301</v>
      </c>
    </row>
    <row r="11" spans="1:8" ht="15.75" customHeight="1" x14ac:dyDescent="0.15">
      <c r="A11" s="164">
        <v>8008</v>
      </c>
      <c r="B11" s="164" t="s">
        <v>68</v>
      </c>
      <c r="C11" s="163" t="s">
        <v>67</v>
      </c>
      <c r="D11" s="162">
        <v>37809</v>
      </c>
      <c r="E11" s="161">
        <v>83492</v>
      </c>
      <c r="F11" s="160">
        <v>478</v>
      </c>
      <c r="G11" s="175">
        <f t="shared" si="0"/>
        <v>83970</v>
      </c>
      <c r="H11" s="145">
        <f t="shared" si="1"/>
        <v>450.26795284030015</v>
      </c>
    </row>
    <row r="12" spans="1:8" ht="15.75" customHeight="1" x14ac:dyDescent="0.15">
      <c r="A12" s="164">
        <v>8012</v>
      </c>
      <c r="B12" s="164" t="s">
        <v>66</v>
      </c>
      <c r="C12" s="163" t="s">
        <v>65</v>
      </c>
      <c r="D12" s="162">
        <v>21130</v>
      </c>
      <c r="E12" s="161">
        <v>49860</v>
      </c>
      <c r="F12" s="160">
        <v>0</v>
      </c>
      <c r="G12" s="175">
        <f t="shared" si="0"/>
        <v>49860</v>
      </c>
      <c r="H12" s="145">
        <f t="shared" si="1"/>
        <v>423.78660248696349</v>
      </c>
    </row>
    <row r="13" spans="1:8" ht="15.75" customHeight="1" x14ac:dyDescent="0.15">
      <c r="A13" s="164">
        <v>8016</v>
      </c>
      <c r="B13" s="164" t="s">
        <v>64</v>
      </c>
      <c r="C13" s="163" t="s">
        <v>63</v>
      </c>
      <c r="D13" s="162">
        <v>25131</v>
      </c>
      <c r="E13" s="161">
        <v>68490</v>
      </c>
      <c r="F13" s="160">
        <v>0</v>
      </c>
      <c r="G13" s="175">
        <f t="shared" si="0"/>
        <v>68490</v>
      </c>
      <c r="H13" s="145">
        <f t="shared" si="1"/>
        <v>366.92947875602277</v>
      </c>
    </row>
    <row r="14" spans="1:8" ht="15.75" customHeight="1" x14ac:dyDescent="0.15">
      <c r="A14" s="164">
        <v>8009</v>
      </c>
      <c r="B14" s="164" t="s">
        <v>62</v>
      </c>
      <c r="C14" s="163" t="s">
        <v>61</v>
      </c>
      <c r="D14" s="162">
        <v>40433</v>
      </c>
      <c r="E14" s="161">
        <v>91675</v>
      </c>
      <c r="F14" s="160">
        <v>0</v>
      </c>
      <c r="G14" s="175">
        <f t="shared" si="0"/>
        <v>91675</v>
      </c>
      <c r="H14" s="145">
        <f t="shared" si="1"/>
        <v>441.04717752931549</v>
      </c>
    </row>
    <row r="15" spans="1:8" ht="15.75" customHeight="1" x14ac:dyDescent="0.15">
      <c r="A15" s="164">
        <v>8010</v>
      </c>
      <c r="B15" s="164" t="s">
        <v>60</v>
      </c>
      <c r="C15" s="163" t="s">
        <v>59</v>
      </c>
      <c r="D15" s="162">
        <v>18543</v>
      </c>
      <c r="E15" s="161">
        <v>60350</v>
      </c>
      <c r="F15" s="160">
        <v>0</v>
      </c>
      <c r="G15" s="175">
        <f t="shared" si="0"/>
        <v>60350</v>
      </c>
      <c r="H15" s="145">
        <f t="shared" si="1"/>
        <v>307.25766362883184</v>
      </c>
    </row>
    <row r="16" spans="1:8" ht="15.75" customHeight="1" x14ac:dyDescent="0.15">
      <c r="A16" s="164">
        <v>8011</v>
      </c>
      <c r="B16" s="164" t="s">
        <v>58</v>
      </c>
      <c r="C16" s="163" t="s">
        <v>57</v>
      </c>
      <c r="D16" s="162">
        <v>54373</v>
      </c>
      <c r="E16" s="161">
        <v>113190</v>
      </c>
      <c r="F16" s="160">
        <v>33713</v>
      </c>
      <c r="G16" s="175">
        <f t="shared" si="0"/>
        <v>146903</v>
      </c>
      <c r="H16" s="145">
        <f t="shared" si="1"/>
        <v>370.12858825211191</v>
      </c>
    </row>
    <row r="17" spans="1:8" ht="15.75" customHeight="1" x14ac:dyDescent="0.15">
      <c r="A17" s="158">
        <v>810</v>
      </c>
      <c r="B17" s="158" t="s">
        <v>56</v>
      </c>
      <c r="C17" s="157" t="s">
        <v>40</v>
      </c>
      <c r="D17" s="156">
        <v>33782</v>
      </c>
      <c r="E17" s="155">
        <v>89500</v>
      </c>
      <c r="F17" s="154">
        <v>0</v>
      </c>
      <c r="G17" s="174">
        <f t="shared" si="0"/>
        <v>89500</v>
      </c>
      <c r="H17" s="145">
        <f t="shared" si="1"/>
        <v>377.45251396648047</v>
      </c>
    </row>
    <row r="18" spans="1:8" ht="15.75" customHeight="1" x14ac:dyDescent="0.15">
      <c r="A18" s="152"/>
      <c r="B18" s="151" t="s">
        <v>55</v>
      </c>
      <c r="C18" s="150"/>
      <c r="D18" s="149">
        <f>SUM(D4:D17)</f>
        <v>441121</v>
      </c>
      <c r="E18" s="148">
        <f>SUM(E4:E17)</f>
        <v>1179550</v>
      </c>
      <c r="F18" s="147">
        <f>SUM(F4:F17)</f>
        <v>61558</v>
      </c>
      <c r="G18" s="173">
        <f>SUM(G4:G17)</f>
        <v>1241108</v>
      </c>
      <c r="H18" s="145">
        <f t="shared" si="1"/>
        <v>355.42515236385555</v>
      </c>
    </row>
    <row r="21" spans="1:8" ht="15.75" customHeight="1" x14ac:dyDescent="0.15">
      <c r="A21" s="172" t="s">
        <v>90</v>
      </c>
      <c r="B21" s="172"/>
      <c r="C21" s="172"/>
      <c r="D21" s="172"/>
    </row>
    <row r="22" spans="1:8" ht="15.75" customHeight="1" x14ac:dyDescent="0.15">
      <c r="A22" s="172"/>
      <c r="B22" s="172"/>
      <c r="C22" s="297" t="s">
        <v>89</v>
      </c>
      <c r="D22" s="297" t="s">
        <v>88</v>
      </c>
      <c r="E22" s="290" t="s">
        <v>87</v>
      </c>
      <c r="F22" s="291"/>
      <c r="G22" s="292"/>
    </row>
    <row r="23" spans="1:8" ht="15.75" customHeight="1" x14ac:dyDescent="0.15">
      <c r="A23" s="150" t="s">
        <v>86</v>
      </c>
      <c r="B23" s="150" t="s">
        <v>85</v>
      </c>
      <c r="C23" s="297"/>
      <c r="D23" s="297"/>
      <c r="E23" s="171" t="s">
        <v>84</v>
      </c>
      <c r="F23" s="170" t="s">
        <v>83</v>
      </c>
      <c r="G23" s="169" t="s">
        <v>55</v>
      </c>
    </row>
    <row r="24" spans="1:8" ht="15.75" customHeight="1" x14ac:dyDescent="0.15">
      <c r="A24" s="164">
        <v>8001</v>
      </c>
      <c r="B24" s="164" t="s">
        <v>82</v>
      </c>
      <c r="C24" s="168" t="s">
        <v>81</v>
      </c>
      <c r="D24" s="162">
        <v>0</v>
      </c>
      <c r="E24" s="167">
        <v>0</v>
      </c>
      <c r="F24" s="166">
        <v>0</v>
      </c>
      <c r="G24" s="165">
        <f t="shared" ref="G24:G37" si="2">SUM(E24:F24)</f>
        <v>0</v>
      </c>
    </row>
    <row r="25" spans="1:8" ht="15.75" customHeight="1" x14ac:dyDescent="0.15">
      <c r="A25" s="164">
        <v>8002</v>
      </c>
      <c r="B25" s="164" t="s">
        <v>80</v>
      </c>
      <c r="C25" s="163" t="s">
        <v>79</v>
      </c>
      <c r="D25" s="162">
        <v>2994</v>
      </c>
      <c r="E25" s="161">
        <v>14350</v>
      </c>
      <c r="F25" s="160">
        <v>0</v>
      </c>
      <c r="G25" s="159">
        <f t="shared" si="2"/>
        <v>14350</v>
      </c>
      <c r="H25" s="145">
        <f t="shared" ref="H25:H34" si="3">D25/G25*1000</f>
        <v>208.64111498257839</v>
      </c>
    </row>
    <row r="26" spans="1:8" ht="15.75" customHeight="1" x14ac:dyDescent="0.15">
      <c r="A26" s="164">
        <v>8003</v>
      </c>
      <c r="B26" s="164" t="s">
        <v>78</v>
      </c>
      <c r="C26" s="163" t="s">
        <v>77</v>
      </c>
      <c r="D26" s="162">
        <v>42979</v>
      </c>
      <c r="E26" s="161">
        <v>97960</v>
      </c>
      <c r="F26" s="160">
        <v>22682</v>
      </c>
      <c r="G26" s="159">
        <f t="shared" si="2"/>
        <v>120642</v>
      </c>
      <c r="H26" s="145">
        <f t="shared" si="3"/>
        <v>356.25238308383484</v>
      </c>
    </row>
    <row r="27" spans="1:8" ht="15.75" customHeight="1" x14ac:dyDescent="0.15">
      <c r="A27" s="164">
        <v>8004</v>
      </c>
      <c r="B27" s="164" t="s">
        <v>76</v>
      </c>
      <c r="C27" s="163" t="s">
        <v>75</v>
      </c>
      <c r="D27" s="162">
        <v>18579</v>
      </c>
      <c r="E27" s="161">
        <v>61200</v>
      </c>
      <c r="F27" s="160">
        <v>18000</v>
      </c>
      <c r="G27" s="159">
        <f t="shared" si="2"/>
        <v>79200</v>
      </c>
      <c r="H27" s="145">
        <f t="shared" si="3"/>
        <v>234.58333333333334</v>
      </c>
    </row>
    <row r="28" spans="1:8" ht="15.75" customHeight="1" x14ac:dyDescent="0.15">
      <c r="A28" s="164">
        <v>8005</v>
      </c>
      <c r="B28" s="164" t="s">
        <v>74</v>
      </c>
      <c r="C28" s="163" t="s">
        <v>73</v>
      </c>
      <c r="D28" s="162">
        <v>7482</v>
      </c>
      <c r="E28" s="161">
        <v>22680</v>
      </c>
      <c r="F28" s="160">
        <v>11300</v>
      </c>
      <c r="G28" s="159">
        <f t="shared" si="2"/>
        <v>33980</v>
      </c>
      <c r="H28" s="145">
        <f t="shared" si="3"/>
        <v>220.18834608593292</v>
      </c>
    </row>
    <row r="29" spans="1:8" ht="15.75" customHeight="1" x14ac:dyDescent="0.15">
      <c r="A29" s="164">
        <v>8006</v>
      </c>
      <c r="B29" s="164" t="s">
        <v>72</v>
      </c>
      <c r="C29" s="163" t="s">
        <v>71</v>
      </c>
      <c r="D29" s="162">
        <v>31266</v>
      </c>
      <c r="E29" s="161">
        <v>83650</v>
      </c>
      <c r="F29" s="160">
        <v>6857</v>
      </c>
      <c r="G29" s="159">
        <f t="shared" si="2"/>
        <v>90507</v>
      </c>
      <c r="H29" s="145">
        <f t="shared" si="3"/>
        <v>345.45394278895554</v>
      </c>
    </row>
    <row r="30" spans="1:8" ht="15.75" customHeight="1" x14ac:dyDescent="0.15">
      <c r="A30" s="164">
        <v>8007</v>
      </c>
      <c r="B30" s="164" t="s">
        <v>70</v>
      </c>
      <c r="C30" s="163" t="s">
        <v>69</v>
      </c>
      <c r="D30" s="162">
        <v>62720</v>
      </c>
      <c r="E30" s="161">
        <v>142510</v>
      </c>
      <c r="F30" s="160">
        <v>37040</v>
      </c>
      <c r="G30" s="159">
        <f t="shared" si="2"/>
        <v>179550</v>
      </c>
      <c r="H30" s="145">
        <f t="shared" si="3"/>
        <v>349.31773879142304</v>
      </c>
    </row>
    <row r="31" spans="1:8" ht="15.75" customHeight="1" x14ac:dyDescent="0.15">
      <c r="A31" s="164">
        <v>8008</v>
      </c>
      <c r="B31" s="164" t="s">
        <v>68</v>
      </c>
      <c r="C31" s="163" t="s">
        <v>67</v>
      </c>
      <c r="D31" s="162">
        <v>33277</v>
      </c>
      <c r="E31" s="161">
        <v>71096</v>
      </c>
      <c r="F31" s="160">
        <v>4700</v>
      </c>
      <c r="G31" s="159">
        <f t="shared" si="2"/>
        <v>75796</v>
      </c>
      <c r="H31" s="145">
        <f t="shared" si="3"/>
        <v>439.03372209615281</v>
      </c>
    </row>
    <row r="32" spans="1:8" ht="15.75" customHeight="1" x14ac:dyDescent="0.15">
      <c r="A32" s="164">
        <v>8012</v>
      </c>
      <c r="B32" s="164" t="s">
        <v>66</v>
      </c>
      <c r="C32" s="163" t="s">
        <v>65</v>
      </c>
      <c r="D32" s="162">
        <v>35740</v>
      </c>
      <c r="E32" s="161">
        <v>69690</v>
      </c>
      <c r="F32" s="160">
        <v>3846</v>
      </c>
      <c r="G32" s="159">
        <f t="shared" si="2"/>
        <v>73536</v>
      </c>
      <c r="H32" s="145">
        <f t="shared" si="3"/>
        <v>486.02045256744998</v>
      </c>
    </row>
    <row r="33" spans="1:8" ht="15.75" customHeight="1" x14ac:dyDescent="0.15">
      <c r="A33" s="164">
        <v>8016</v>
      </c>
      <c r="B33" s="164" t="s">
        <v>64</v>
      </c>
      <c r="C33" s="163" t="s">
        <v>63</v>
      </c>
      <c r="D33" s="162">
        <v>28533</v>
      </c>
      <c r="E33" s="161">
        <v>63240</v>
      </c>
      <c r="F33" s="160">
        <v>600</v>
      </c>
      <c r="G33" s="159">
        <f t="shared" si="2"/>
        <v>63840</v>
      </c>
      <c r="H33" s="145">
        <f t="shared" si="3"/>
        <v>446.94548872180451</v>
      </c>
    </row>
    <row r="34" spans="1:8" ht="15.75" customHeight="1" x14ac:dyDescent="0.15">
      <c r="A34" s="164">
        <v>8009</v>
      </c>
      <c r="B34" s="164" t="s">
        <v>62</v>
      </c>
      <c r="C34" s="163" t="s">
        <v>61</v>
      </c>
      <c r="D34" s="162">
        <v>73379</v>
      </c>
      <c r="E34" s="161">
        <v>170605</v>
      </c>
      <c r="F34" s="160">
        <v>0</v>
      </c>
      <c r="G34" s="159">
        <f t="shared" si="2"/>
        <v>170605</v>
      </c>
      <c r="H34" s="145">
        <f t="shared" si="3"/>
        <v>430.11048914158437</v>
      </c>
    </row>
    <row r="35" spans="1:8" ht="15.75" customHeight="1" x14ac:dyDescent="0.15">
      <c r="A35" s="164">
        <v>8010</v>
      </c>
      <c r="B35" s="164" t="s">
        <v>60</v>
      </c>
      <c r="C35" s="163" t="s">
        <v>59</v>
      </c>
      <c r="D35" s="162">
        <v>0</v>
      </c>
      <c r="E35" s="161">
        <v>0</v>
      </c>
      <c r="F35" s="160">
        <v>0</v>
      </c>
      <c r="G35" s="159">
        <f t="shared" si="2"/>
        <v>0</v>
      </c>
    </row>
    <row r="36" spans="1:8" ht="15.75" customHeight="1" x14ac:dyDescent="0.15">
      <c r="A36" s="164">
        <v>8011</v>
      </c>
      <c r="B36" s="164" t="s">
        <v>58</v>
      </c>
      <c r="C36" s="163" t="s">
        <v>57</v>
      </c>
      <c r="D36" s="162">
        <v>62657</v>
      </c>
      <c r="E36" s="161">
        <v>143670</v>
      </c>
      <c r="F36" s="160">
        <v>4417</v>
      </c>
      <c r="G36" s="159">
        <f t="shared" si="2"/>
        <v>148087</v>
      </c>
      <c r="H36" s="145">
        <f>D36/G36*1000</f>
        <v>423.10938840006213</v>
      </c>
    </row>
    <row r="37" spans="1:8" ht="15.75" customHeight="1" x14ac:dyDescent="0.15">
      <c r="A37" s="158">
        <v>810</v>
      </c>
      <c r="B37" s="158" t="s">
        <v>56</v>
      </c>
      <c r="C37" s="157" t="s">
        <v>40</v>
      </c>
      <c r="D37" s="156">
        <v>26779</v>
      </c>
      <c r="E37" s="155">
        <v>58209</v>
      </c>
      <c r="F37" s="154">
        <v>0</v>
      </c>
      <c r="G37" s="153">
        <f t="shared" si="2"/>
        <v>58209</v>
      </c>
      <c r="H37" s="145">
        <f>D37/G37*1000</f>
        <v>460.04913329553847</v>
      </c>
    </row>
    <row r="38" spans="1:8" ht="15.75" customHeight="1" x14ac:dyDescent="0.15">
      <c r="A38" s="152"/>
      <c r="B38" s="151" t="s">
        <v>55</v>
      </c>
      <c r="C38" s="150"/>
      <c r="D38" s="149">
        <f>SUM(D24:D37)</f>
        <v>426385</v>
      </c>
      <c r="E38" s="148">
        <f>SUM(E24:E37)</f>
        <v>998860</v>
      </c>
      <c r="F38" s="147">
        <f>SUM(F24:F37)</f>
        <v>109442</v>
      </c>
      <c r="G38" s="146">
        <f>SUM(G24:G37)</f>
        <v>1108302</v>
      </c>
      <c r="H38" s="145">
        <f>D38/G38*1000</f>
        <v>384.7191469473122</v>
      </c>
    </row>
  </sheetData>
  <mergeCells count="6">
    <mergeCell ref="E22:G22"/>
    <mergeCell ref="E2:G2"/>
    <mergeCell ref="C2:C3"/>
    <mergeCell ref="D2:D3"/>
    <mergeCell ref="C22:C23"/>
    <mergeCell ref="D22:D23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64F65-666A-4A67-9EB7-AE01856E99BB}">
  <sheetPr>
    <pageSetUpPr fitToPage="1"/>
  </sheetPr>
  <dimension ref="A1:P42"/>
  <sheetViews>
    <sheetView showZeros="0" tabSelected="1" topLeftCell="B1" workbookViewId="0">
      <selection activeCell="M15" sqref="M15"/>
    </sheetView>
  </sheetViews>
  <sheetFormatPr defaultRowHeight="26.25" customHeight="1" x14ac:dyDescent="0.15"/>
  <cols>
    <col min="1" max="1" width="3.5" style="189" hidden="1" customWidth="1"/>
    <col min="2" max="2" width="9" style="109" customWidth="1"/>
    <col min="3" max="11" width="8.125" style="109" customWidth="1"/>
    <col min="12" max="12" width="8.125" style="188" customWidth="1"/>
    <col min="13" max="15" width="8.125" style="109" customWidth="1"/>
    <col min="16" max="16" width="8.125" style="188" customWidth="1"/>
    <col min="17" max="16384" width="9" style="109"/>
  </cols>
  <sheetData>
    <row r="1" spans="1:16" s="228" customFormat="1" ht="38.25" customHeight="1" x14ac:dyDescent="0.15">
      <c r="B1" s="230" t="s">
        <v>146</v>
      </c>
      <c r="L1" s="229"/>
      <c r="P1" s="229"/>
    </row>
    <row r="2" spans="1:16" s="221" customFormat="1" ht="13.5" x14ac:dyDescent="0.15">
      <c r="E2" s="222" t="s">
        <v>136</v>
      </c>
    </row>
    <row r="3" spans="1:16" s="217" customFormat="1" ht="26.25" customHeight="1" x14ac:dyDescent="0.15">
      <c r="A3" s="298"/>
      <c r="B3" s="299" t="s">
        <v>135</v>
      </c>
      <c r="C3" s="231" t="s">
        <v>142</v>
      </c>
      <c r="D3" s="232" t="s">
        <v>137</v>
      </c>
      <c r="E3" s="220" t="s">
        <v>97</v>
      </c>
    </row>
    <row r="4" spans="1:16" s="217" customFormat="1" ht="26.25" customHeight="1" x14ac:dyDescent="0.15">
      <c r="A4" s="298"/>
      <c r="B4" s="299"/>
      <c r="C4" s="233" t="s">
        <v>141</v>
      </c>
      <c r="D4" s="234" t="s">
        <v>140</v>
      </c>
      <c r="E4" s="247" t="s">
        <v>139</v>
      </c>
    </row>
    <row r="5" spans="1:16" s="194" customFormat="1" ht="26.25" customHeight="1" x14ac:dyDescent="0.15">
      <c r="A5" s="200"/>
      <c r="B5" s="199" t="s">
        <v>40</v>
      </c>
      <c r="C5" s="235">
        <v>58209</v>
      </c>
      <c r="D5" s="236">
        <v>89500</v>
      </c>
      <c r="E5" s="195">
        <v>0</v>
      </c>
    </row>
    <row r="6" spans="1:16" s="194" customFormat="1" ht="26.25" customHeight="1" x14ac:dyDescent="0.15">
      <c r="A6" s="216" t="s">
        <v>127</v>
      </c>
      <c r="B6" s="215" t="s">
        <v>126</v>
      </c>
      <c r="C6" s="237">
        <v>0</v>
      </c>
      <c r="D6" s="238">
        <v>142510</v>
      </c>
      <c r="E6" s="211">
        <v>80770</v>
      </c>
    </row>
    <row r="7" spans="1:16" s="194" customFormat="1" ht="26.25" customHeight="1" x14ac:dyDescent="0.15">
      <c r="A7" s="210" t="s">
        <v>125</v>
      </c>
      <c r="B7" s="209" t="s">
        <v>124</v>
      </c>
      <c r="C7" s="239">
        <v>14350</v>
      </c>
      <c r="D7" s="240">
        <v>72770</v>
      </c>
      <c r="E7" s="207">
        <v>59170</v>
      </c>
    </row>
    <row r="8" spans="1:16" s="194" customFormat="1" ht="26.25" customHeight="1" x14ac:dyDescent="0.15">
      <c r="A8" s="210" t="s">
        <v>123</v>
      </c>
      <c r="B8" s="209" t="s">
        <v>122</v>
      </c>
      <c r="C8" s="239">
        <v>120642</v>
      </c>
      <c r="D8" s="240">
        <v>147660</v>
      </c>
      <c r="E8" s="207">
        <v>19650</v>
      </c>
    </row>
    <row r="9" spans="1:16" s="194" customFormat="1" ht="26.25" customHeight="1" x14ac:dyDescent="0.15">
      <c r="A9" s="210" t="s">
        <v>121</v>
      </c>
      <c r="B9" s="209" t="s">
        <v>120</v>
      </c>
      <c r="C9" s="239">
        <v>79200</v>
      </c>
      <c r="D9" s="240">
        <v>0</v>
      </c>
      <c r="E9" s="207">
        <v>50510</v>
      </c>
    </row>
    <row r="10" spans="1:16" s="194" customFormat="1" ht="26.25" customHeight="1" x14ac:dyDescent="0.15">
      <c r="A10" s="210" t="s">
        <v>119</v>
      </c>
      <c r="B10" s="209" t="s">
        <v>118</v>
      </c>
      <c r="C10" s="239">
        <v>33980</v>
      </c>
      <c r="D10" s="240">
        <v>112833</v>
      </c>
      <c r="E10" s="207">
        <v>36180</v>
      </c>
    </row>
    <row r="11" spans="1:16" s="194" customFormat="1" ht="26.25" customHeight="1" x14ac:dyDescent="0.15">
      <c r="A11" s="210" t="s">
        <v>117</v>
      </c>
      <c r="B11" s="209" t="s">
        <v>116</v>
      </c>
      <c r="C11" s="239">
        <v>93507</v>
      </c>
      <c r="D11" s="240">
        <v>94517</v>
      </c>
      <c r="E11" s="207">
        <v>29760</v>
      </c>
    </row>
    <row r="12" spans="1:16" s="194" customFormat="1" ht="26.25" customHeight="1" x14ac:dyDescent="0.15">
      <c r="A12" s="210" t="s">
        <v>115</v>
      </c>
      <c r="B12" s="209" t="s">
        <v>114</v>
      </c>
      <c r="C12" s="239">
        <v>179550</v>
      </c>
      <c r="D12" s="240">
        <v>90520</v>
      </c>
      <c r="E12" s="207">
        <v>6300</v>
      </c>
    </row>
    <row r="13" spans="1:16" s="194" customFormat="1" ht="26.25" customHeight="1" x14ac:dyDescent="0.15">
      <c r="A13" s="210" t="s">
        <v>113</v>
      </c>
      <c r="B13" s="209" t="s">
        <v>112</v>
      </c>
      <c r="C13" s="239">
        <v>78506</v>
      </c>
      <c r="D13" s="240">
        <v>89570</v>
      </c>
      <c r="E13" s="207">
        <v>33860</v>
      </c>
    </row>
    <row r="14" spans="1:16" s="194" customFormat="1" ht="26.25" customHeight="1" x14ac:dyDescent="0.15">
      <c r="A14" s="210" t="s">
        <v>111</v>
      </c>
      <c r="B14" s="209" t="s">
        <v>110</v>
      </c>
      <c r="C14" s="239">
        <v>73536</v>
      </c>
      <c r="D14" s="240">
        <v>49860</v>
      </c>
      <c r="E14" s="207">
        <v>0</v>
      </c>
    </row>
    <row r="15" spans="1:16" s="194" customFormat="1" ht="26.25" customHeight="1" x14ac:dyDescent="0.15">
      <c r="A15" s="210"/>
      <c r="B15" s="209" t="s">
        <v>109</v>
      </c>
      <c r="C15" s="239">
        <v>63840</v>
      </c>
      <c r="D15" s="240">
        <v>68490</v>
      </c>
      <c r="E15" s="207">
        <v>0</v>
      </c>
    </row>
    <row r="16" spans="1:16" s="194" customFormat="1" ht="26.25" customHeight="1" x14ac:dyDescent="0.15">
      <c r="A16" s="210" t="s">
        <v>108</v>
      </c>
      <c r="B16" s="209" t="s">
        <v>107</v>
      </c>
      <c r="C16" s="239">
        <v>170605</v>
      </c>
      <c r="D16" s="240">
        <v>91675</v>
      </c>
      <c r="E16" s="207">
        <v>4500</v>
      </c>
    </row>
    <row r="17" spans="1:15" s="194" customFormat="1" ht="26.25" customHeight="1" x14ac:dyDescent="0.15">
      <c r="A17" s="210" t="s">
        <v>106</v>
      </c>
      <c r="B17" s="209" t="s">
        <v>105</v>
      </c>
      <c r="C17" s="239">
        <v>0</v>
      </c>
      <c r="D17" s="240">
        <v>60350</v>
      </c>
      <c r="E17" s="207">
        <v>44470</v>
      </c>
    </row>
    <row r="18" spans="1:15" s="194" customFormat="1" ht="26.25" customHeight="1" x14ac:dyDescent="0.15">
      <c r="A18" s="206" t="s">
        <v>104</v>
      </c>
      <c r="B18" s="205" t="s">
        <v>103</v>
      </c>
      <c r="C18" s="241">
        <v>148087</v>
      </c>
      <c r="D18" s="242">
        <v>149903</v>
      </c>
      <c r="E18" s="201">
        <v>0</v>
      </c>
    </row>
    <row r="19" spans="1:15" s="194" customFormat="1" ht="26.25" customHeight="1" x14ac:dyDescent="0.15">
      <c r="A19" s="200"/>
      <c r="B19" s="199" t="s">
        <v>102</v>
      </c>
      <c r="C19" s="235">
        <f>SUM(C5:C18)</f>
        <v>1114012</v>
      </c>
      <c r="D19" s="236">
        <f>SUM(D5:D18)</f>
        <v>1260158</v>
      </c>
      <c r="E19" s="195">
        <f>SUM(E5:E18)</f>
        <v>365170</v>
      </c>
    </row>
    <row r="20" spans="1:15" s="189" customFormat="1" ht="18.75" customHeight="1" x14ac:dyDescent="0.15">
      <c r="C20" s="227" t="s">
        <v>138</v>
      </c>
      <c r="D20" s="227" t="s">
        <v>137</v>
      </c>
      <c r="E20" s="192" t="s">
        <v>97</v>
      </c>
    </row>
    <row r="21" spans="1:15" s="189" customFormat="1" ht="18.75" customHeight="1" x14ac:dyDescent="0.15">
      <c r="C21" s="226">
        <f>C19/10000</f>
        <v>111.4012</v>
      </c>
      <c r="D21" s="225">
        <f>D19/10000</f>
        <v>126.0158</v>
      </c>
      <c r="E21" s="225">
        <f>E19/10000</f>
        <v>36.517000000000003</v>
      </c>
    </row>
    <row r="22" spans="1:15" s="223" customFormat="1" ht="26.25" customHeight="1" x14ac:dyDescent="0.15">
      <c r="C22" s="307">
        <f>C21+D21</f>
        <v>237.417</v>
      </c>
      <c r="D22" s="307"/>
      <c r="E22" s="224"/>
      <c r="F22" s="224"/>
      <c r="G22" s="224"/>
      <c r="H22" s="224"/>
      <c r="I22" s="224"/>
      <c r="J22" s="224"/>
      <c r="K22" s="224"/>
      <c r="L22" s="224"/>
      <c r="M22" s="224"/>
      <c r="N22" s="224"/>
    </row>
    <row r="23" spans="1:15" s="221" customFormat="1" ht="26.25" customHeight="1" x14ac:dyDescent="0.15">
      <c r="O23" s="222" t="s">
        <v>136</v>
      </c>
    </row>
    <row r="24" spans="1:15" s="217" customFormat="1" ht="26.25" customHeight="1" x14ac:dyDescent="0.15">
      <c r="A24" s="298"/>
      <c r="B24" s="299" t="s">
        <v>135</v>
      </c>
      <c r="C24" s="305" t="s">
        <v>101</v>
      </c>
      <c r="D24" s="302" t="s">
        <v>134</v>
      </c>
      <c r="E24" s="303"/>
      <c r="F24" s="304"/>
      <c r="G24" s="300" t="s">
        <v>99</v>
      </c>
      <c r="H24" s="301"/>
      <c r="I24" s="301"/>
      <c r="J24" s="301"/>
      <c r="K24" s="301"/>
      <c r="L24" s="302" t="s">
        <v>133</v>
      </c>
      <c r="M24" s="303"/>
      <c r="N24" s="304"/>
      <c r="O24" s="220" t="s">
        <v>97</v>
      </c>
    </row>
    <row r="25" spans="1:15" s="217" customFormat="1" ht="26.25" customHeight="1" x14ac:dyDescent="0.15">
      <c r="A25" s="298"/>
      <c r="B25" s="299"/>
      <c r="C25" s="306"/>
      <c r="D25" s="219"/>
      <c r="E25" s="243" t="s">
        <v>129</v>
      </c>
      <c r="F25" s="244" t="s">
        <v>132</v>
      </c>
      <c r="G25" s="218"/>
      <c r="H25" s="243" t="s">
        <v>143</v>
      </c>
      <c r="I25" s="245" t="s">
        <v>131</v>
      </c>
      <c r="J25" s="245" t="s">
        <v>129</v>
      </c>
      <c r="K25" s="245" t="s">
        <v>130</v>
      </c>
      <c r="L25" s="218"/>
      <c r="M25" s="246" t="s">
        <v>144</v>
      </c>
      <c r="N25" s="245" t="s">
        <v>145</v>
      </c>
      <c r="O25" s="247" t="s">
        <v>128</v>
      </c>
    </row>
    <row r="26" spans="1:15" s="194" customFormat="1" ht="26.25" customHeight="1" x14ac:dyDescent="0.15">
      <c r="A26" s="200"/>
      <c r="B26" s="199" t="s">
        <v>40</v>
      </c>
      <c r="C26" s="196">
        <v>57229</v>
      </c>
      <c r="D26" s="198">
        <f t="shared" ref="D26:D35" si="0">SUM(E26:F26)</f>
        <v>2500</v>
      </c>
      <c r="E26" s="248">
        <v>0</v>
      </c>
      <c r="F26" s="249">
        <v>2500</v>
      </c>
      <c r="G26" s="197">
        <v>0</v>
      </c>
      <c r="H26" s="258">
        <v>0</v>
      </c>
      <c r="I26" s="259">
        <v>0</v>
      </c>
      <c r="J26" s="259">
        <v>0</v>
      </c>
      <c r="K26" s="259"/>
      <c r="L26" s="197">
        <f>SUM(M26:N26)</f>
        <v>99890</v>
      </c>
      <c r="M26" s="267">
        <v>9300</v>
      </c>
      <c r="N26" s="248">
        <v>90590</v>
      </c>
      <c r="O26" s="195">
        <v>0</v>
      </c>
    </row>
    <row r="27" spans="1:15" s="194" customFormat="1" ht="26.25" customHeight="1" x14ac:dyDescent="0.15">
      <c r="A27" s="216" t="s">
        <v>127</v>
      </c>
      <c r="B27" s="215" t="s">
        <v>126</v>
      </c>
      <c r="C27" s="214">
        <v>12080</v>
      </c>
      <c r="D27" s="213">
        <f t="shared" si="0"/>
        <v>4350</v>
      </c>
      <c r="E27" s="250">
        <v>4350</v>
      </c>
      <c r="F27" s="251"/>
      <c r="G27" s="212">
        <f t="shared" ref="G27:G35" si="1">SUM(H27:K27)</f>
        <v>139690</v>
      </c>
      <c r="H27" s="260">
        <v>43320</v>
      </c>
      <c r="I27" s="261">
        <v>96370</v>
      </c>
      <c r="J27" s="261">
        <v>0</v>
      </c>
      <c r="K27" s="261"/>
      <c r="L27" s="212">
        <f t="shared" ref="L27:L39" si="2">SUM(M27:N27)</f>
        <v>0</v>
      </c>
      <c r="M27" s="268">
        <v>0</v>
      </c>
      <c r="N27" s="250"/>
      <c r="O27" s="211">
        <v>68260</v>
      </c>
    </row>
    <row r="28" spans="1:15" s="194" customFormat="1" ht="26.25" customHeight="1" x14ac:dyDescent="0.15">
      <c r="A28" s="210" t="s">
        <v>125</v>
      </c>
      <c r="B28" s="209" t="s">
        <v>124</v>
      </c>
      <c r="C28" s="208">
        <v>72960</v>
      </c>
      <c r="D28" s="203">
        <f t="shared" si="0"/>
        <v>0</v>
      </c>
      <c r="E28" s="252">
        <v>0</v>
      </c>
      <c r="F28" s="253"/>
      <c r="G28" s="202">
        <f t="shared" si="1"/>
        <v>16640</v>
      </c>
      <c r="H28" s="262">
        <v>16640</v>
      </c>
      <c r="I28" s="263">
        <v>0</v>
      </c>
      <c r="J28" s="263">
        <v>0</v>
      </c>
      <c r="K28" s="263">
        <v>0</v>
      </c>
      <c r="L28" s="202">
        <f t="shared" si="2"/>
        <v>52310</v>
      </c>
      <c r="M28" s="269">
        <v>52310</v>
      </c>
      <c r="N28" s="252"/>
      <c r="O28" s="207">
        <v>16410</v>
      </c>
    </row>
    <row r="29" spans="1:15" s="194" customFormat="1" ht="26.25" customHeight="1" x14ac:dyDescent="0.15">
      <c r="A29" s="210" t="s">
        <v>123</v>
      </c>
      <c r="B29" s="209" t="s">
        <v>122</v>
      </c>
      <c r="C29" s="208">
        <v>143837</v>
      </c>
      <c r="D29" s="203">
        <f t="shared" si="0"/>
        <v>0</v>
      </c>
      <c r="E29" s="252">
        <v>0</v>
      </c>
      <c r="F29" s="253"/>
      <c r="G29" s="202">
        <f t="shared" si="1"/>
        <v>6600</v>
      </c>
      <c r="H29" s="262">
        <v>2670</v>
      </c>
      <c r="I29" s="263">
        <v>0</v>
      </c>
      <c r="J29" s="263">
        <v>0</v>
      </c>
      <c r="K29" s="263">
        <v>3930</v>
      </c>
      <c r="L29" s="202">
        <f t="shared" si="2"/>
        <v>125520</v>
      </c>
      <c r="M29" s="269">
        <v>125520</v>
      </c>
      <c r="N29" s="252"/>
      <c r="O29" s="207">
        <v>13440</v>
      </c>
    </row>
    <row r="30" spans="1:15" s="194" customFormat="1" ht="26.25" customHeight="1" x14ac:dyDescent="0.15">
      <c r="A30" s="210" t="s">
        <v>121</v>
      </c>
      <c r="B30" s="209" t="s">
        <v>120</v>
      </c>
      <c r="C30" s="208">
        <v>0</v>
      </c>
      <c r="D30" s="203">
        <f t="shared" si="0"/>
        <v>11050</v>
      </c>
      <c r="E30" s="252">
        <v>11050</v>
      </c>
      <c r="F30" s="253"/>
      <c r="G30" s="202">
        <f t="shared" si="1"/>
        <v>86948</v>
      </c>
      <c r="H30" s="262">
        <v>44370</v>
      </c>
      <c r="I30" s="263">
        <v>42578</v>
      </c>
      <c r="J30" s="263">
        <v>0</v>
      </c>
      <c r="K30" s="263">
        <v>0</v>
      </c>
      <c r="L30" s="202">
        <f t="shared" si="2"/>
        <v>0</v>
      </c>
      <c r="M30" s="269">
        <v>0</v>
      </c>
      <c r="N30" s="252"/>
      <c r="O30" s="207">
        <v>7390</v>
      </c>
    </row>
    <row r="31" spans="1:15" s="194" customFormat="1" ht="26.25" customHeight="1" x14ac:dyDescent="0.15">
      <c r="A31" s="210" t="s">
        <v>119</v>
      </c>
      <c r="B31" s="209" t="s">
        <v>118</v>
      </c>
      <c r="C31" s="208">
        <v>36370</v>
      </c>
      <c r="D31" s="203">
        <f t="shared" si="0"/>
        <v>0</v>
      </c>
      <c r="E31" s="252">
        <v>0</v>
      </c>
      <c r="F31" s="253"/>
      <c r="G31" s="202">
        <f t="shared" si="1"/>
        <v>128203</v>
      </c>
      <c r="H31" s="262">
        <v>114573</v>
      </c>
      <c r="I31" s="263">
        <v>13630</v>
      </c>
      <c r="J31" s="263">
        <v>0</v>
      </c>
      <c r="K31" s="263">
        <v>0</v>
      </c>
      <c r="L31" s="202">
        <f t="shared" si="2"/>
        <v>11600</v>
      </c>
      <c r="M31" s="269">
        <v>11600</v>
      </c>
      <c r="N31" s="252"/>
      <c r="O31" s="207">
        <v>5064</v>
      </c>
    </row>
    <row r="32" spans="1:15" s="194" customFormat="1" ht="26.25" customHeight="1" x14ac:dyDescent="0.15">
      <c r="A32" s="210" t="s">
        <v>117</v>
      </c>
      <c r="B32" s="209" t="s">
        <v>116</v>
      </c>
      <c r="C32" s="208">
        <v>133004</v>
      </c>
      <c r="D32" s="203">
        <f t="shared" si="0"/>
        <v>16840</v>
      </c>
      <c r="E32" s="252">
        <v>16840</v>
      </c>
      <c r="F32" s="253"/>
      <c r="G32" s="202">
        <f t="shared" si="1"/>
        <v>83560</v>
      </c>
      <c r="H32" s="262">
        <v>67950</v>
      </c>
      <c r="I32" s="263">
        <v>7410</v>
      </c>
      <c r="J32" s="263">
        <v>8200</v>
      </c>
      <c r="K32" s="263">
        <v>0</v>
      </c>
      <c r="L32" s="202">
        <f t="shared" si="2"/>
        <v>0</v>
      </c>
      <c r="M32" s="269">
        <v>0</v>
      </c>
      <c r="N32" s="252"/>
      <c r="O32" s="207">
        <v>0</v>
      </c>
    </row>
    <row r="33" spans="1:15" s="194" customFormat="1" ht="26.25" customHeight="1" x14ac:dyDescent="0.15">
      <c r="A33" s="210" t="s">
        <v>115</v>
      </c>
      <c r="B33" s="209" t="s">
        <v>114</v>
      </c>
      <c r="C33" s="208">
        <v>165791</v>
      </c>
      <c r="D33" s="203">
        <f t="shared" si="0"/>
        <v>13940</v>
      </c>
      <c r="E33" s="252">
        <v>13940</v>
      </c>
      <c r="F33" s="253"/>
      <c r="G33" s="202">
        <f t="shared" si="1"/>
        <v>84300</v>
      </c>
      <c r="H33" s="262">
        <v>72980</v>
      </c>
      <c r="I33" s="263">
        <v>0</v>
      </c>
      <c r="J33" s="263">
        <v>11320</v>
      </c>
      <c r="K33" s="263">
        <v>0</v>
      </c>
      <c r="L33" s="202">
        <f t="shared" si="2"/>
        <v>26800</v>
      </c>
      <c r="M33" s="269">
        <v>26800</v>
      </c>
      <c r="N33" s="252"/>
      <c r="O33" s="207">
        <v>7150</v>
      </c>
    </row>
    <row r="34" spans="1:15" s="194" customFormat="1" ht="26.25" customHeight="1" x14ac:dyDescent="0.15">
      <c r="A34" s="210" t="s">
        <v>113</v>
      </c>
      <c r="B34" s="209" t="s">
        <v>112</v>
      </c>
      <c r="C34" s="208">
        <v>95391</v>
      </c>
      <c r="D34" s="203">
        <f t="shared" si="0"/>
        <v>700</v>
      </c>
      <c r="E34" s="252">
        <v>700</v>
      </c>
      <c r="F34" s="253"/>
      <c r="G34" s="202">
        <f t="shared" si="1"/>
        <v>78570</v>
      </c>
      <c r="H34" s="262">
        <v>73140</v>
      </c>
      <c r="I34" s="263">
        <v>0</v>
      </c>
      <c r="J34" s="263">
        <v>0</v>
      </c>
      <c r="K34" s="263">
        <v>5430</v>
      </c>
      <c r="L34" s="202">
        <f t="shared" si="2"/>
        <v>28892</v>
      </c>
      <c r="M34" s="269">
        <v>28892</v>
      </c>
      <c r="N34" s="252"/>
      <c r="O34" s="207">
        <v>0</v>
      </c>
    </row>
    <row r="35" spans="1:15" s="194" customFormat="1" ht="26.25" customHeight="1" x14ac:dyDescent="0.15">
      <c r="A35" s="210" t="s">
        <v>111</v>
      </c>
      <c r="B35" s="209" t="s">
        <v>110</v>
      </c>
      <c r="C35" s="208">
        <v>79206</v>
      </c>
      <c r="D35" s="203">
        <f t="shared" si="0"/>
        <v>0</v>
      </c>
      <c r="E35" s="252">
        <v>0</v>
      </c>
      <c r="F35" s="253"/>
      <c r="G35" s="202">
        <f t="shared" si="1"/>
        <v>0</v>
      </c>
      <c r="H35" s="262">
        <v>0</v>
      </c>
      <c r="I35" s="263">
        <v>0</v>
      </c>
      <c r="J35" s="263">
        <v>0</v>
      </c>
      <c r="K35" s="263"/>
      <c r="L35" s="202">
        <f t="shared" si="2"/>
        <v>49400</v>
      </c>
      <c r="M35" s="269">
        <v>49400</v>
      </c>
      <c r="N35" s="252"/>
      <c r="O35" s="207">
        <v>0</v>
      </c>
    </row>
    <row r="36" spans="1:15" s="194" customFormat="1" ht="26.25" customHeight="1" x14ac:dyDescent="0.15">
      <c r="A36" s="210"/>
      <c r="B36" s="209" t="s">
        <v>109</v>
      </c>
      <c r="C36" s="208">
        <v>66530</v>
      </c>
      <c r="D36" s="203"/>
      <c r="E36" s="252">
        <v>0</v>
      </c>
      <c r="F36" s="253"/>
      <c r="G36" s="202"/>
      <c r="H36" s="262">
        <v>0</v>
      </c>
      <c r="I36" s="263">
        <v>0</v>
      </c>
      <c r="J36" s="263">
        <v>0</v>
      </c>
      <c r="K36" s="263"/>
      <c r="L36" s="202">
        <f t="shared" si="2"/>
        <v>60240</v>
      </c>
      <c r="M36" s="269">
        <v>60240</v>
      </c>
      <c r="N36" s="252"/>
      <c r="O36" s="207">
        <v>0</v>
      </c>
    </row>
    <row r="37" spans="1:15" s="194" customFormat="1" ht="26.25" customHeight="1" x14ac:dyDescent="0.15">
      <c r="A37" s="210" t="s">
        <v>108</v>
      </c>
      <c r="B37" s="209" t="s">
        <v>107</v>
      </c>
      <c r="C37" s="208">
        <v>127045</v>
      </c>
      <c r="D37" s="203">
        <f>SUM(E37:F37)</f>
        <v>0</v>
      </c>
      <c r="E37" s="252">
        <v>0</v>
      </c>
      <c r="F37" s="253"/>
      <c r="G37" s="202">
        <f>SUM(H37:K37)</f>
        <v>20010</v>
      </c>
      <c r="H37" s="262">
        <v>20010</v>
      </c>
      <c r="I37" s="263">
        <v>0</v>
      </c>
      <c r="J37" s="263">
        <v>0</v>
      </c>
      <c r="K37" s="263"/>
      <c r="L37" s="202">
        <f t="shared" si="2"/>
        <v>121736</v>
      </c>
      <c r="M37" s="269">
        <v>121736</v>
      </c>
      <c r="N37" s="252"/>
      <c r="O37" s="207">
        <v>0</v>
      </c>
    </row>
    <row r="38" spans="1:15" s="194" customFormat="1" ht="26.25" customHeight="1" x14ac:dyDescent="0.15">
      <c r="A38" s="210" t="s">
        <v>106</v>
      </c>
      <c r="B38" s="209" t="s">
        <v>105</v>
      </c>
      <c r="C38" s="208">
        <v>10760</v>
      </c>
      <c r="D38" s="203">
        <f>SUM(E38:F38)</f>
        <v>0</v>
      </c>
      <c r="E38" s="252">
        <v>0</v>
      </c>
      <c r="F38" s="253"/>
      <c r="G38" s="202">
        <f>SUM(H38:K38)</f>
        <v>75210</v>
      </c>
      <c r="H38" s="262">
        <v>60520</v>
      </c>
      <c r="I38" s="263">
        <v>14690</v>
      </c>
      <c r="J38" s="263">
        <v>0</v>
      </c>
      <c r="K38" s="263"/>
      <c r="L38" s="202">
        <f t="shared" si="2"/>
        <v>0</v>
      </c>
      <c r="M38" s="269">
        <v>0</v>
      </c>
      <c r="N38" s="252"/>
      <c r="O38" s="207">
        <v>26510</v>
      </c>
    </row>
    <row r="39" spans="1:15" s="194" customFormat="1" ht="26.25" customHeight="1" x14ac:dyDescent="0.15">
      <c r="A39" s="206" t="s">
        <v>104</v>
      </c>
      <c r="B39" s="205" t="s">
        <v>103</v>
      </c>
      <c r="C39" s="204">
        <v>194190</v>
      </c>
      <c r="D39" s="203">
        <f>SUM(E39:F39)</f>
        <v>0</v>
      </c>
      <c r="E39" s="254">
        <v>0</v>
      </c>
      <c r="F39" s="255"/>
      <c r="G39" s="202">
        <f>SUM(H39:K39)</f>
        <v>0</v>
      </c>
      <c r="H39" s="264">
        <v>0</v>
      </c>
      <c r="I39" s="265">
        <v>0</v>
      </c>
      <c r="J39" s="265">
        <v>0</v>
      </c>
      <c r="K39" s="265"/>
      <c r="L39" s="202">
        <f t="shared" si="2"/>
        <v>116030</v>
      </c>
      <c r="M39" s="270">
        <v>116030</v>
      </c>
      <c r="N39" s="254"/>
      <c r="O39" s="201">
        <v>0</v>
      </c>
    </row>
    <row r="40" spans="1:15" s="194" customFormat="1" ht="26.25" customHeight="1" x14ac:dyDescent="0.15">
      <c r="A40" s="200"/>
      <c r="B40" s="199" t="s">
        <v>102</v>
      </c>
      <c r="C40" s="196">
        <f t="shared" ref="C40:O40" si="3">SUM(C26:C39)</f>
        <v>1194393</v>
      </c>
      <c r="D40" s="198">
        <f t="shared" si="3"/>
        <v>49380</v>
      </c>
      <c r="E40" s="256">
        <f t="shared" si="3"/>
        <v>46880</v>
      </c>
      <c r="F40" s="257">
        <f t="shared" si="3"/>
        <v>2500</v>
      </c>
      <c r="G40" s="197">
        <f t="shared" si="3"/>
        <v>719731</v>
      </c>
      <c r="H40" s="266">
        <f t="shared" si="3"/>
        <v>516173</v>
      </c>
      <c r="I40" s="259">
        <f t="shared" si="3"/>
        <v>174678</v>
      </c>
      <c r="J40" s="259">
        <f t="shared" si="3"/>
        <v>19520</v>
      </c>
      <c r="K40" s="259">
        <f t="shared" si="3"/>
        <v>9360</v>
      </c>
      <c r="L40" s="196">
        <f>SUM(L26:L39)</f>
        <v>692418</v>
      </c>
      <c r="M40" s="267">
        <f t="shared" si="3"/>
        <v>601828</v>
      </c>
      <c r="N40" s="248">
        <f t="shared" si="3"/>
        <v>90590</v>
      </c>
      <c r="O40" s="195">
        <f t="shared" si="3"/>
        <v>144224</v>
      </c>
    </row>
    <row r="41" spans="1:15" s="192" customFormat="1" ht="18.75" customHeight="1" x14ac:dyDescent="0.15">
      <c r="C41" s="192" t="s">
        <v>101</v>
      </c>
      <c r="D41" s="192" t="s">
        <v>100</v>
      </c>
      <c r="G41" s="193" t="s">
        <v>99</v>
      </c>
      <c r="L41" s="193" t="s">
        <v>98</v>
      </c>
      <c r="O41" s="192" t="s">
        <v>97</v>
      </c>
    </row>
    <row r="42" spans="1:15" s="190" customFormat="1" ht="18.75" customHeight="1" x14ac:dyDescent="0.15">
      <c r="C42" s="191">
        <f>C40/10000</f>
        <v>119.4393</v>
      </c>
      <c r="D42" s="191">
        <f>D40/10000</f>
        <v>4.9379999999999997</v>
      </c>
      <c r="E42" s="191"/>
      <c r="F42" s="191"/>
      <c r="G42" s="191">
        <f>G40/10000</f>
        <v>71.973100000000002</v>
      </c>
      <c r="H42" s="191"/>
      <c r="I42" s="191"/>
      <c r="J42" s="191"/>
      <c r="K42" s="191"/>
      <c r="L42" s="191">
        <f>L40/10000</f>
        <v>69.241799999999998</v>
      </c>
      <c r="M42" s="191"/>
      <c r="N42" s="191"/>
      <c r="O42" s="191">
        <f>O40/10000</f>
        <v>14.4224</v>
      </c>
    </row>
  </sheetData>
  <mergeCells count="9">
    <mergeCell ref="A3:A4"/>
    <mergeCell ref="B3:B4"/>
    <mergeCell ref="G24:K24"/>
    <mergeCell ref="L24:N24"/>
    <mergeCell ref="A24:A25"/>
    <mergeCell ref="B24:B25"/>
    <mergeCell ref="C24:C25"/>
    <mergeCell ref="C22:D22"/>
    <mergeCell ref="D24:F24"/>
  </mergeCells>
  <phoneticPr fontId="2"/>
  <printOptions horizontalCentered="1"/>
  <pageMargins left="0.39370078740157483" right="0.78740157480314965" top="0.78740157480314965" bottom="0.35433070866141736" header="0.31496062992125984" footer="0.19685039370078741"/>
  <pageSetup paperSize="9" scale="74" orientation="portrait" r:id="rId1"/>
  <headerFooter>
    <oddFooter>&amp;C&amp;"HGP明朝E,標準"&amp;16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大豆・麦</vt:lpstr>
      <vt:lpstr>計算</vt:lpstr>
      <vt:lpstr>R1麦</vt:lpstr>
      <vt:lpstr>作付計画書集計</vt:lpstr>
      <vt:lpstr>作付計画書集計!Print_Area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ネットワーク大津株式会社</dc:creator>
  <cp:lastModifiedBy>User2</cp:lastModifiedBy>
  <cp:lastPrinted>2020-08-20T06:05:22Z</cp:lastPrinted>
  <dcterms:created xsi:type="dcterms:W3CDTF">2016-06-10T01:12:29Z</dcterms:created>
  <dcterms:modified xsi:type="dcterms:W3CDTF">2020-08-21T05:55:01Z</dcterms:modified>
</cp:coreProperties>
</file>